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sabljo\Desktop\DOV-GODIŠNJE IZVRŠENJE FINANCIJSKOG PLANA ZA 2025\"/>
    </mc:Choice>
  </mc:AlternateContent>
  <xr:revisionPtr revIDLastSave="0" documentId="13_ncr:1_{6C77A50F-E330-4D5F-87C0-FC8C2F0FF011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rashoda'!$A$1:$L$72</definedName>
    <definedName name="_xlnm.Print_Area" localSheetId="6">'Posebni dio'!$A$1:$F$67</definedName>
    <definedName name="_xlnm.Print_Area" localSheetId="5">'Račun fin prema izvorima f'!$A$1:$H$12</definedName>
    <definedName name="_xlnm.Print_Area" localSheetId="4">'Račun financiranja'!$A$1:$L$11</definedName>
    <definedName name="_xlnm.Print_Area" localSheetId="3">'Rashodi prema funkcijskoj k '!$A$1:$H$8</definedName>
    <definedName name="_xlnm.Print_Area" localSheetId="2">'Rashodi prema izvorima finan'!$A$1:$H$11</definedName>
    <definedName name="_xlnm.Print_Area" localSheetId="0">SAŽETAK!$A$2:$L$27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K12" i="1" s="1"/>
  <c r="H12" i="1"/>
  <c r="I12" i="1"/>
  <c r="J12" i="1"/>
  <c r="L12" i="1" s="1"/>
  <c r="G15" i="1"/>
  <c r="H15" i="1"/>
  <c r="I15" i="1"/>
  <c r="J15" i="1"/>
  <c r="J16" i="1" s="1"/>
  <c r="I16" i="1"/>
  <c r="H16" i="1" l="1"/>
  <c r="G16" i="1"/>
  <c r="K16" i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K27" i="1" s="1"/>
  <c r="F64" i="15"/>
  <c r="E64" i="15"/>
  <c r="D64" i="15"/>
  <c r="C64" i="15"/>
  <c r="C63" i="15" s="1"/>
  <c r="C62" i="15" s="1"/>
  <c r="F63" i="15"/>
  <c r="E63" i="15"/>
  <c r="D63" i="15"/>
  <c r="F62" i="15"/>
  <c r="E62" i="15"/>
  <c r="D62" i="15"/>
  <c r="F60" i="15"/>
  <c r="E60" i="15"/>
  <c r="D60" i="15"/>
  <c r="C60" i="15"/>
  <c r="F58" i="15"/>
  <c r="E58" i="15"/>
  <c r="D58" i="15"/>
  <c r="C58" i="15"/>
  <c r="C54" i="15" s="1"/>
  <c r="C53" i="15" s="1"/>
  <c r="F55" i="15"/>
  <c r="E55" i="15"/>
  <c r="D55" i="15"/>
  <c r="C55" i="15"/>
  <c r="F54" i="15"/>
  <c r="E54" i="15"/>
  <c r="D54" i="15"/>
  <c r="F53" i="15"/>
  <c r="E53" i="15"/>
  <c r="D53" i="15"/>
  <c r="F51" i="15"/>
  <c r="E51" i="15"/>
  <c r="D51" i="15"/>
  <c r="C51" i="15"/>
  <c r="C48" i="15" s="1"/>
  <c r="F49" i="15"/>
  <c r="E49" i="15"/>
  <c r="D49" i="15"/>
  <c r="C49" i="15"/>
  <c r="F48" i="15"/>
  <c r="E48" i="15"/>
  <c r="D48" i="15"/>
  <c r="F42" i="15"/>
  <c r="E42" i="15"/>
  <c r="D42" i="15"/>
  <c r="C42" i="15"/>
  <c r="F40" i="15"/>
  <c r="E40" i="15"/>
  <c r="D40" i="15"/>
  <c r="C40" i="15"/>
  <c r="F30" i="15"/>
  <c r="E30" i="15"/>
  <c r="D30" i="15"/>
  <c r="C30" i="15"/>
  <c r="F25" i="15"/>
  <c r="E25" i="15"/>
  <c r="D25" i="15"/>
  <c r="C25" i="15"/>
  <c r="F20" i="15"/>
  <c r="E20" i="15"/>
  <c r="D20" i="15"/>
  <c r="C20" i="15"/>
  <c r="F19" i="15"/>
  <c r="E19" i="15"/>
  <c r="D19" i="15"/>
  <c r="F17" i="15"/>
  <c r="E17" i="15"/>
  <c r="D17" i="15"/>
  <c r="C17" i="15"/>
  <c r="F15" i="15"/>
  <c r="E15" i="15"/>
  <c r="D15" i="15"/>
  <c r="C15" i="15"/>
  <c r="F12" i="15"/>
  <c r="E12" i="15"/>
  <c r="D12" i="15"/>
  <c r="C12" i="15"/>
  <c r="F11" i="15"/>
  <c r="E11" i="15"/>
  <c r="D11" i="15"/>
  <c r="F10" i="15"/>
  <c r="E10" i="15"/>
  <c r="D10" i="15"/>
  <c r="F7" i="15"/>
  <c r="E7" i="15"/>
  <c r="D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1" i="5"/>
  <c r="G11" i="5"/>
  <c r="H10" i="5"/>
  <c r="G10" i="5"/>
  <c r="F10" i="5"/>
  <c r="E10" i="5"/>
  <c r="D10" i="5"/>
  <c r="C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D6" i="5" s="1"/>
  <c r="C7" i="5"/>
  <c r="H6" i="5"/>
  <c r="G6" i="5"/>
  <c r="F6" i="5"/>
  <c r="E6" i="5"/>
  <c r="C6" i="5"/>
  <c r="L72" i="3"/>
  <c r="K72" i="3"/>
  <c r="J71" i="3"/>
  <c r="K71" i="3" s="1"/>
  <c r="I71" i="3"/>
  <c r="L71" i="3" s="1"/>
  <c r="H71" i="3"/>
  <c r="G71" i="3"/>
  <c r="L70" i="3"/>
  <c r="K70" i="3"/>
  <c r="L69" i="3"/>
  <c r="J69" i="3"/>
  <c r="K69" i="3" s="1"/>
  <c r="I69" i="3"/>
  <c r="H69" i="3"/>
  <c r="G69" i="3"/>
  <c r="L68" i="3"/>
  <c r="K68" i="3"/>
  <c r="L67" i="3"/>
  <c r="K67" i="3"/>
  <c r="L66" i="3"/>
  <c r="J66" i="3"/>
  <c r="J65" i="3" s="1"/>
  <c r="I66" i="3"/>
  <c r="H66" i="3"/>
  <c r="G66" i="3"/>
  <c r="G65" i="3" s="1"/>
  <c r="G64" i="3" s="1"/>
  <c r="I65" i="3"/>
  <c r="I64" i="3" s="1"/>
  <c r="L63" i="3"/>
  <c r="K63" i="3"/>
  <c r="J62" i="3"/>
  <c r="K62" i="3" s="1"/>
  <c r="I62" i="3"/>
  <c r="H62" i="3"/>
  <c r="G62" i="3"/>
  <c r="L61" i="3"/>
  <c r="K61" i="3"/>
  <c r="L60" i="3"/>
  <c r="J60" i="3"/>
  <c r="J59" i="3" s="1"/>
  <c r="I60" i="3"/>
  <c r="I59" i="3" s="1"/>
  <c r="H60" i="3"/>
  <c r="G60" i="3"/>
  <c r="G59" i="3"/>
  <c r="L58" i="3"/>
  <c r="K58" i="3"/>
  <c r="L57" i="3"/>
  <c r="K57" i="3"/>
  <c r="L56" i="3"/>
  <c r="K56" i="3"/>
  <c r="L55" i="3"/>
  <c r="K55" i="3"/>
  <c r="L54" i="3"/>
  <c r="K54" i="3"/>
  <c r="J53" i="3"/>
  <c r="K53" i="3" s="1"/>
  <c r="I53" i="3"/>
  <c r="H53" i="3"/>
  <c r="G53" i="3"/>
  <c r="L52" i="3"/>
  <c r="K52" i="3"/>
  <c r="J51" i="3"/>
  <c r="L51" i="3" s="1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J41" i="3"/>
  <c r="L41" i="3" s="1"/>
  <c r="I41" i="3"/>
  <c r="H41" i="3"/>
  <c r="G41" i="3"/>
  <c r="L40" i="3"/>
  <c r="K40" i="3"/>
  <c r="L39" i="3"/>
  <c r="K39" i="3"/>
  <c r="L38" i="3"/>
  <c r="K38" i="3"/>
  <c r="L37" i="3"/>
  <c r="K37" i="3"/>
  <c r="L36" i="3"/>
  <c r="J36" i="3"/>
  <c r="K36" i="3" s="1"/>
  <c r="I36" i="3"/>
  <c r="H36" i="3"/>
  <c r="G36" i="3"/>
  <c r="L35" i="3"/>
  <c r="K35" i="3"/>
  <c r="L34" i="3"/>
  <c r="K34" i="3"/>
  <c r="L33" i="3"/>
  <c r="K33" i="3"/>
  <c r="L32" i="3"/>
  <c r="K32" i="3"/>
  <c r="J31" i="3"/>
  <c r="J30" i="3" s="1"/>
  <c r="I31" i="3"/>
  <c r="I30" i="3" s="1"/>
  <c r="H31" i="3"/>
  <c r="G31" i="3"/>
  <c r="G30" i="3"/>
  <c r="L29" i="3"/>
  <c r="K29" i="3"/>
  <c r="J28" i="3"/>
  <c r="L28" i="3" s="1"/>
  <c r="I28" i="3"/>
  <c r="H28" i="3"/>
  <c r="G28" i="3"/>
  <c r="L27" i="3"/>
  <c r="K27" i="3"/>
  <c r="L26" i="3"/>
  <c r="K26" i="3"/>
  <c r="J26" i="3"/>
  <c r="I26" i="3"/>
  <c r="H26" i="3"/>
  <c r="G26" i="3"/>
  <c r="G22" i="3" s="1"/>
  <c r="G21" i="3" s="1"/>
  <c r="G20" i="3" s="1"/>
  <c r="L25" i="3"/>
  <c r="K25" i="3"/>
  <c r="L24" i="3"/>
  <c r="K24" i="3"/>
  <c r="J23" i="3"/>
  <c r="K23" i="3" s="1"/>
  <c r="I23" i="3"/>
  <c r="I22" i="3" s="1"/>
  <c r="H23" i="3"/>
  <c r="G23" i="3"/>
  <c r="L15" i="3"/>
  <c r="K15" i="3"/>
  <c r="L14" i="3"/>
  <c r="K14" i="3"/>
  <c r="J13" i="3"/>
  <c r="J12" i="3" s="1"/>
  <c r="I13" i="3"/>
  <c r="H13" i="3"/>
  <c r="H12" i="3" s="1"/>
  <c r="H11" i="3" s="1"/>
  <c r="H10" i="3" s="1"/>
  <c r="G13" i="3"/>
  <c r="G12" i="3" s="1"/>
  <c r="G11" i="3" s="1"/>
  <c r="G10" i="3" s="1"/>
  <c r="I12" i="3"/>
  <c r="I11" i="3"/>
  <c r="I10" i="3" s="1"/>
  <c r="K30" i="3" l="1"/>
  <c r="L30" i="3"/>
  <c r="J11" i="3"/>
  <c r="L12" i="3"/>
  <c r="K12" i="3"/>
  <c r="I21" i="3"/>
  <c r="I20" i="3" s="1"/>
  <c r="L59" i="3"/>
  <c r="K59" i="3"/>
  <c r="K65" i="3"/>
  <c r="J64" i="3"/>
  <c r="L65" i="3"/>
  <c r="K13" i="3"/>
  <c r="L13" i="3"/>
  <c r="L62" i="3"/>
  <c r="L23" i="3"/>
  <c r="K60" i="3"/>
  <c r="K66" i="3"/>
  <c r="L31" i="3"/>
  <c r="L53" i="3"/>
  <c r="J22" i="3"/>
  <c r="K28" i="3"/>
  <c r="K31" i="3"/>
  <c r="K41" i="3"/>
  <c r="K51" i="3"/>
  <c r="C19" i="15"/>
  <c r="C11" i="15"/>
  <c r="H65" i="3"/>
  <c r="H64" i="3" s="1"/>
  <c r="H59" i="3"/>
  <c r="H30" i="3"/>
  <c r="H22" i="3"/>
  <c r="K11" i="3" l="1"/>
  <c r="J10" i="3"/>
  <c r="L11" i="3"/>
  <c r="L64" i="3"/>
  <c r="K64" i="3"/>
  <c r="L22" i="3"/>
  <c r="K22" i="3"/>
  <c r="J21" i="3"/>
  <c r="H21" i="3"/>
  <c r="H20" i="3" s="1"/>
  <c r="C10" i="15"/>
  <c r="C7" i="15" s="1"/>
  <c r="L10" i="3" l="1"/>
  <c r="K10" i="3"/>
  <c r="J20" i="3"/>
  <c r="K21" i="3"/>
  <c r="L21" i="3"/>
  <c r="L20" i="3" l="1"/>
  <c r="K20" i="3"/>
</calcChain>
</file>

<file path=xl/sharedStrings.xml><?xml version="1.0" encoding="utf-8"?>
<sst xmlns="http://schemas.openxmlformats.org/spreadsheetml/2006/main" count="359" uniqueCount="178">
  <si>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</si>
  <si>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</si>
  <si>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</si>
  <si>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</si>
  <si>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</si>
  <si>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</si>
  <si>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</si>
  <si>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</si>
  <si>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</si>
  <si>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</si>
  <si>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</si>
  <si>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</si>
  <si>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</si>
  <si>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</si>
  <si>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</si>
  <si>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</si>
  <si>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</si>
  <si>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</si>
  <si>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</si>
  <si>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</si>
  <si>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</si>
  <si>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</si>
  <si>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</si>
  <si>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</si>
  <si>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</si>
  <si>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</si>
  <si>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</si>
  <si>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</si>
  <si>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</si>
  <si>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</si>
  <si>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</si>
  <si>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</si>
  <si>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</si>
  <si>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</si>
  <si>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</si>
  <si>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</si>
  <si>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</si>
  <si>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</si>
  <si>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</si>
  <si>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</si>
  <si>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</si>
  <si>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</si>
  <si>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</si>
  <si>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</si>
  <si>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</si>
  <si>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</si>
  <si>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</si>
  <si>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</si>
  <si>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</si>
  <si>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</si>
  <si>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</si>
  <si>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</si>
  <si>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</si>
  <si>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</si>
  <si>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</si>
  <si>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</si>
  <si>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</si>
  <si>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</si>
  <si>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</si>
  <si>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</si>
  <si>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</si>
  <si>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</si>
  <si>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</si>
  <si>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</si>
  <si>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</si>
  <si>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</si>
  <si>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</si>
  <si>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</si>
  <si>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</si>
  <si>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</si>
  <si>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</si>
  <si>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</si>
  <si>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</si>
  <si>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</si>
  <si>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</si>
  <si>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</si>
  <si>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</si>
  <si>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</si>
  <si>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</si>
  <si>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</si>
  <si>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</si>
  <si>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</si>
  <si>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</si>
  <si>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</si>
  <si>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</si>
  <si>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</si>
  <si>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</si>
  <si>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</si>
  <si>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</si>
  <si>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</si>
  <si>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</si>
  <si>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</si>
  <si>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</si>
  <si>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</si>
  <si>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</si>
  <si>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</si>
  <si>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</si>
  <si>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</si>
  <si>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</si>
  <si>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</si>
  <si>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</si>
  <si>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</si>
  <si>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</si>
  <si>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</si>
  <si>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</si>
  <si>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</si>
  <si>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</si>
  <si>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</si>
  <si>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</si>
  <si>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</si>
  <si>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</si>
  <si>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</si>
  <si>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</si>
  <si>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</si>
  <si>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</si>
  <si>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</si>
  <si>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</si>
  <si>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</si>
  <si>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</si>
  <si>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</si>
  <si>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</si>
  <si>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</si>
  <si>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</si>
  <si>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</si>
  <si>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</si>
  <si>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</si>
  <si>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</si>
  <si>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</si>
  <si>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</si>
  <si>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</si>
  <si>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</si>
  <si>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</si>
  <si>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</si>
  <si>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</si>
  <si>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</si>
  <si>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</si>
  <si>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</si>
  <si>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</si>
  <si>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</si>
  <si>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</si>
  <si>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</si>
  <si>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</si>
  <si>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</si>
  <si>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</si>
  <si>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</si>
  <si>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</si>
  <si>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</si>
  <si>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</si>
  <si>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</si>
  <si>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</si>
  <si>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</si>
  <si>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</si>
  <si>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</si>
  <si>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</si>
  <si>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</si>
  <si>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</si>
  <si>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</si>
  <si>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426</t>
  </si>
  <si>
    <t>Nematerijalna proizvedena imovina</t>
  </si>
  <si>
    <t>4262</t>
  </si>
  <si>
    <t>ULAGANJA U RAČUNALNE PROGRAME</t>
  </si>
  <si>
    <t>1 Opći prihodi i primici</t>
  </si>
  <si>
    <t>11 Opći prihodi i primici</t>
  </si>
  <si>
    <t>3 Javni red i sigurnost</t>
  </si>
  <si>
    <t>0330 Sudovi</t>
  </si>
  <si>
    <t>109 Ministarstvo pravosuđa, uprave i digitalne transofrmacije</t>
  </si>
  <si>
    <t>45 Državno odvjetničko vijeće</t>
  </si>
  <si>
    <t>47287 DRŽAVNO ODVJETNIČKO VIJEĆE</t>
  </si>
  <si>
    <t>2802 Imenovanje pravosudnih dužnosnika</t>
  </si>
  <si>
    <t>11</t>
  </si>
  <si>
    <t>A858001</t>
  </si>
  <si>
    <t>Državnoodvjetničko vijeće</t>
  </si>
  <si>
    <t>TEKUĆI PLAN  2025.*</t>
  </si>
  <si>
    <t>IZVRŠENJE 1.-12.2025.*</t>
  </si>
  <si>
    <t xml:space="preserve">INDEKS**
</t>
  </si>
  <si>
    <t>Opći prihodi i primici</t>
  </si>
  <si>
    <t>SAŽETAK  RAČUNA PRIHODA I RASHODA I RAČUNA FINANCIRANJA: 10945 DRŽAVNOODVJETNIČKO VIJEĆE</t>
  </si>
  <si>
    <t>PLAĆE (BRUTO)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</si>
</sst>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1" fillId="0" borderId="5" xfId="0" applyNumberFormat="1" applyFont="1" applyBorder="1" applyAlignment="1">
      <alignment horizontal="center" vertical="center"/>
    </xf>
    <xf numFmtId="4" fontId="18" fillId="0" borderId="0" xfId="3" applyNumberFormat="1" applyFont="1"/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M4" sqref="M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8" t="s">
        <v>40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7" t="s">
        <v>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7" t="s">
        <v>176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9" t="s">
        <v>30</v>
      </c>
      <c r="C7" s="109"/>
      <c r="D7" s="109"/>
      <c r="E7" s="109"/>
      <c r="F7" s="109"/>
      <c r="G7" s="5"/>
      <c r="H7" s="6"/>
      <c r="I7" s="95"/>
      <c r="J7" s="6"/>
      <c r="K7" s="22"/>
      <c r="L7" s="22"/>
    </row>
    <row r="8" spans="2:13" ht="25.5" x14ac:dyDescent="0.25">
      <c r="B8" s="106" t="s">
        <v>3</v>
      </c>
      <c r="C8" s="106"/>
      <c r="D8" s="106"/>
      <c r="E8" s="106"/>
      <c r="F8" s="106"/>
      <c r="G8" s="21" t="s">
        <v>41</v>
      </c>
      <c r="H8" s="21" t="s">
        <v>42</v>
      </c>
      <c r="I8" s="21" t="s">
        <v>43</v>
      </c>
      <c r="J8" s="21" t="s">
        <v>44</v>
      </c>
      <c r="K8" s="21" t="s">
        <v>6</v>
      </c>
      <c r="L8" s="21" t="s">
        <v>22</v>
      </c>
    </row>
    <row r="9" spans="2:13" x14ac:dyDescent="0.25">
      <c r="B9" s="107">
        <v>1</v>
      </c>
      <c r="C9" s="107"/>
      <c r="D9" s="107"/>
      <c r="E9" s="107"/>
      <c r="F9" s="10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2" t="s">
        <v>8</v>
      </c>
      <c r="C10" s="103"/>
      <c r="D10" s="103"/>
      <c r="E10" s="103"/>
      <c r="F10" s="104"/>
      <c r="G10" s="85">
        <v>248526.57</v>
      </c>
      <c r="H10" s="86">
        <v>369852</v>
      </c>
      <c r="I10" s="86">
        <v>297053</v>
      </c>
      <c r="J10" s="86">
        <v>272393.84000000003</v>
      </c>
      <c r="K10" s="86"/>
      <c r="L10" s="86"/>
    </row>
    <row r="11" spans="2:13" x14ac:dyDescent="0.25">
      <c r="B11" s="105" t="s">
        <v>7</v>
      </c>
      <c r="C11" s="104"/>
      <c r="D11" s="104"/>
      <c r="E11" s="104"/>
      <c r="F11" s="104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99" t="s">
        <v>0</v>
      </c>
      <c r="C12" s="100"/>
      <c r="D12" s="100"/>
      <c r="E12" s="100"/>
      <c r="F12" s="101"/>
      <c r="G12" s="87">
        <f>G10+G11</f>
        <v>248526.57</v>
      </c>
      <c r="H12" s="87">
        <f t="shared" ref="H12:J12" si="0">H10+H11</f>
        <v>369852</v>
      </c>
      <c r="I12" s="87">
        <f t="shared" si="0"/>
        <v>297053</v>
      </c>
      <c r="J12" s="87">
        <f t="shared" si="0"/>
        <v>272393.84000000003</v>
      </c>
      <c r="K12" s="88">
        <f>J12/G12*100</f>
        <v>109.60350838946501</v>
      </c>
      <c r="L12" s="88">
        <f>J12/I12*100</f>
        <v>91.698733895971387</v>
      </c>
    </row>
    <row r="13" spans="2:13" x14ac:dyDescent="0.25">
      <c r="B13" s="115" t="s">
        <v>9</v>
      </c>
      <c r="C13" s="103"/>
      <c r="D13" s="103"/>
      <c r="E13" s="103"/>
      <c r="F13" s="103"/>
      <c r="G13" s="89">
        <v>245512.87</v>
      </c>
      <c r="H13" s="86">
        <v>365652</v>
      </c>
      <c r="I13" s="86">
        <v>294321</v>
      </c>
      <c r="J13" s="86">
        <v>271169.37</v>
      </c>
      <c r="K13" s="86"/>
      <c r="L13" s="86"/>
    </row>
    <row r="14" spans="2:13" x14ac:dyDescent="0.25">
      <c r="B14" s="105" t="s">
        <v>10</v>
      </c>
      <c r="C14" s="104"/>
      <c r="D14" s="104"/>
      <c r="E14" s="104"/>
      <c r="F14" s="104"/>
      <c r="G14" s="85">
        <v>3013.7</v>
      </c>
      <c r="H14" s="86">
        <v>4200</v>
      </c>
      <c r="I14" s="86">
        <v>2732</v>
      </c>
      <c r="J14" s="86">
        <v>1224.47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G13+G14</f>
        <v>248526.57</v>
      </c>
      <c r="H15" s="87">
        <f t="shared" ref="H15:J15" si="1">H13+H14</f>
        <v>369852</v>
      </c>
      <c r="I15" s="87">
        <f t="shared" si="1"/>
        <v>297053</v>
      </c>
      <c r="J15" s="87">
        <f t="shared" si="1"/>
        <v>272393.83999999997</v>
      </c>
      <c r="K15" s="88">
        <f>J15/G15*100</f>
        <v>109.60350838946501</v>
      </c>
      <c r="L15" s="88">
        <f>J15/I15*100</f>
        <v>91.698733895971387</v>
      </c>
    </row>
    <row r="16" spans="2:13" x14ac:dyDescent="0.25">
      <c r="B16" s="114" t="s">
        <v>2</v>
      </c>
      <c r="C16" s="100"/>
      <c r="D16" s="100"/>
      <c r="E16" s="100"/>
      <c r="F16" s="100"/>
      <c r="G16" s="90">
        <f>G12-G15</f>
        <v>0</v>
      </c>
      <c r="H16" s="90">
        <f t="shared" ref="H16:J16" si="2">H12-H15</f>
        <v>0</v>
      </c>
      <c r="I16" s="90">
        <f t="shared" si="2"/>
        <v>0</v>
      </c>
      <c r="J16" s="90">
        <f t="shared" si="2"/>
        <v>5.8207660913467407E-11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9" t="s">
        <v>27</v>
      </c>
      <c r="C18" s="109"/>
      <c r="D18" s="109"/>
      <c r="E18" s="109"/>
      <c r="F18" s="109"/>
      <c r="G18" s="7"/>
      <c r="H18" s="7"/>
      <c r="I18" s="7"/>
      <c r="J18" s="7"/>
      <c r="K18" s="1"/>
      <c r="L18" s="1"/>
      <c r="M18" s="1"/>
    </row>
    <row r="19" spans="1:49" ht="25.5" x14ac:dyDescent="0.25">
      <c r="B19" s="106" t="s">
        <v>3</v>
      </c>
      <c r="C19" s="106"/>
      <c r="D19" s="106"/>
      <c r="E19" s="106"/>
      <c r="F19" s="106"/>
      <c r="G19" s="21" t="s">
        <v>41</v>
      </c>
      <c r="H19" s="2" t="s">
        <v>42</v>
      </c>
      <c r="I19" s="2" t="s">
        <v>43</v>
      </c>
      <c r="J19" s="2" t="s">
        <v>44</v>
      </c>
      <c r="K19" s="2" t="s">
        <v>6</v>
      </c>
      <c r="L19" s="2" t="s">
        <v>22</v>
      </c>
    </row>
    <row r="20" spans="1:49" x14ac:dyDescent="0.25">
      <c r="B20" s="110">
        <v>1</v>
      </c>
      <c r="C20" s="111"/>
      <c r="D20" s="111"/>
      <c r="E20" s="111"/>
      <c r="F20" s="111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2" t="s">
        <v>11</v>
      </c>
      <c r="C21" s="112"/>
      <c r="D21" s="112"/>
      <c r="E21" s="112"/>
      <c r="F21" s="112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02" t="s">
        <v>12</v>
      </c>
      <c r="C22" s="103"/>
      <c r="D22" s="103"/>
      <c r="E22" s="103"/>
      <c r="F22" s="103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16" t="s">
        <v>23</v>
      </c>
      <c r="C23" s="117"/>
      <c r="D23" s="117"/>
      <c r="E23" s="117"/>
      <c r="F23" s="118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2" t="s">
        <v>5</v>
      </c>
      <c r="C24" s="103"/>
      <c r="D24" s="103"/>
      <c r="E24" s="103"/>
      <c r="F24" s="103"/>
      <c r="G24" s="89">
        <v>0</v>
      </c>
      <c r="H24" s="86">
        <v>0</v>
      </c>
      <c r="I24" s="86">
        <v>0</v>
      </c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2" t="s">
        <v>26</v>
      </c>
      <c r="C25" s="103"/>
      <c r="D25" s="103"/>
      <c r="E25" s="103"/>
      <c r="F25" s="103"/>
      <c r="G25" s="89">
        <v>0</v>
      </c>
      <c r="H25" s="86">
        <v>0</v>
      </c>
      <c r="I25" s="86">
        <v>0</v>
      </c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6" t="s">
        <v>28</v>
      </c>
      <c r="C26" s="117"/>
      <c r="D26" s="117"/>
      <c r="E26" s="117"/>
      <c r="F26" s="118"/>
      <c r="G26" s="94">
        <f>G24+G25</f>
        <v>0</v>
      </c>
      <c r="H26" s="94">
        <f t="shared" ref="H26:J26" si="4">H24+H25</f>
        <v>0</v>
      </c>
      <c r="I26" s="94">
        <f t="shared" si="4"/>
        <v>0</v>
      </c>
      <c r="J26" s="94">
        <f t="shared" si="4"/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3" t="s">
        <v>29</v>
      </c>
      <c r="C27" s="113"/>
      <c r="D27" s="113"/>
      <c r="E27" s="113"/>
      <c r="F27" s="113"/>
      <c r="G27" s="94">
        <f>G16+G26</f>
        <v>0</v>
      </c>
      <c r="H27" s="94">
        <f t="shared" ref="H27:J27" si="5">H16+H26</f>
        <v>0</v>
      </c>
      <c r="I27" s="94">
        <f t="shared" si="5"/>
        <v>0</v>
      </c>
      <c r="J27" s="94">
        <f t="shared" si="5"/>
        <v>5.8207660913467407E-11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2"/>
  <sheetViews>
    <sheetView topLeftCell="D1" zoomScale="90" zoomScaleNormal="90" workbookViewId="0">
      <selection activeCell="R10" sqref="R9:R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55.855468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7" t="s">
        <v>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7" t="s">
        <v>25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7" t="s">
        <v>15</v>
      </c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9" t="s">
        <v>3</v>
      </c>
      <c r="C8" s="120"/>
      <c r="D8" s="120"/>
      <c r="E8" s="120"/>
      <c r="F8" s="121"/>
      <c r="G8" s="28" t="s">
        <v>45</v>
      </c>
      <c r="H8" s="28" t="s">
        <v>42</v>
      </c>
      <c r="I8" s="28" t="s">
        <v>43</v>
      </c>
      <c r="J8" s="28" t="s">
        <v>46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37</v>
      </c>
      <c r="G10" s="65">
        <f t="shared" ref="G10:J12" si="0">G11</f>
        <v>248526.57</v>
      </c>
      <c r="H10" s="65">
        <f t="shared" si="0"/>
        <v>369852</v>
      </c>
      <c r="I10" s="65">
        <f t="shared" si="0"/>
        <v>297053</v>
      </c>
      <c r="J10" s="65">
        <f t="shared" si="0"/>
        <v>272393.83999999997</v>
      </c>
      <c r="K10" s="69">
        <f t="shared" ref="K10:K15" si="1">(J10*100)/G10</f>
        <v>109.60350838946513</v>
      </c>
      <c r="L10" s="69">
        <f t="shared" ref="L10:L15" si="2">(J10*100)/I10</f>
        <v>91.698733895971415</v>
      </c>
    </row>
    <row r="11" spans="2:12" x14ac:dyDescent="0.25">
      <c r="B11" s="65" t="s">
        <v>49</v>
      </c>
      <c r="C11" s="65"/>
      <c r="D11" s="65"/>
      <c r="E11" s="65"/>
      <c r="F11" s="65" t="s">
        <v>50</v>
      </c>
      <c r="G11" s="65">
        <f t="shared" si="0"/>
        <v>248526.57</v>
      </c>
      <c r="H11" s="65">
        <f t="shared" si="0"/>
        <v>369852</v>
      </c>
      <c r="I11" s="65">
        <f t="shared" si="0"/>
        <v>297053</v>
      </c>
      <c r="J11" s="65">
        <f t="shared" si="0"/>
        <v>272393.83999999997</v>
      </c>
      <c r="K11" s="65">
        <f t="shared" si="1"/>
        <v>109.60350838946513</v>
      </c>
      <c r="L11" s="65">
        <f t="shared" si="2"/>
        <v>91.698733895971415</v>
      </c>
    </row>
    <row r="12" spans="2:12" x14ac:dyDescent="0.25">
      <c r="B12" s="65"/>
      <c r="C12" s="65" t="s">
        <v>51</v>
      </c>
      <c r="D12" s="65"/>
      <c r="E12" s="65"/>
      <c r="F12" s="65" t="s">
        <v>52</v>
      </c>
      <c r="G12" s="65">
        <f t="shared" si="0"/>
        <v>248526.57</v>
      </c>
      <c r="H12" s="65">
        <f t="shared" si="0"/>
        <v>369852</v>
      </c>
      <c r="I12" s="65">
        <f t="shared" si="0"/>
        <v>297053</v>
      </c>
      <c r="J12" s="65">
        <f t="shared" si="0"/>
        <v>272393.83999999997</v>
      </c>
      <c r="K12" s="65">
        <f t="shared" si="1"/>
        <v>109.60350838946513</v>
      </c>
      <c r="L12" s="65">
        <f t="shared" si="2"/>
        <v>91.698733895971415</v>
      </c>
    </row>
    <row r="13" spans="2:12" x14ac:dyDescent="0.25">
      <c r="B13" s="65"/>
      <c r="C13" s="65"/>
      <c r="D13" s="65" t="s">
        <v>53</v>
      </c>
      <c r="E13" s="65"/>
      <c r="F13" s="65" t="s">
        <v>54</v>
      </c>
      <c r="G13" s="65">
        <f>G14+G15</f>
        <v>248526.57</v>
      </c>
      <c r="H13" s="65">
        <f>H14+H15</f>
        <v>369852</v>
      </c>
      <c r="I13" s="65">
        <f>I14+I15</f>
        <v>297053</v>
      </c>
      <c r="J13" s="65">
        <f>J14+J15</f>
        <v>272393.83999999997</v>
      </c>
      <c r="K13" s="65">
        <f t="shared" si="1"/>
        <v>109.60350838946513</v>
      </c>
      <c r="L13" s="65">
        <f t="shared" si="2"/>
        <v>91.698733895971415</v>
      </c>
    </row>
    <row r="14" spans="2:12" x14ac:dyDescent="0.25">
      <c r="B14" s="66"/>
      <c r="C14" s="66"/>
      <c r="D14" s="66"/>
      <c r="E14" s="66" t="s">
        <v>55</v>
      </c>
      <c r="F14" s="66" t="s">
        <v>56</v>
      </c>
      <c r="G14" s="66">
        <v>245512.87</v>
      </c>
      <c r="H14" s="66">
        <v>365652</v>
      </c>
      <c r="I14" s="66">
        <v>294321</v>
      </c>
      <c r="J14" s="66">
        <v>271169.37</v>
      </c>
      <c r="K14" s="66">
        <f t="shared" si="1"/>
        <v>110.45016499542366</v>
      </c>
      <c r="L14" s="66">
        <f t="shared" si="2"/>
        <v>92.133884432303503</v>
      </c>
    </row>
    <row r="15" spans="2:12" x14ac:dyDescent="0.25">
      <c r="B15" s="66"/>
      <c r="C15" s="66"/>
      <c r="D15" s="66"/>
      <c r="E15" s="66" t="s">
        <v>57</v>
      </c>
      <c r="F15" s="66" t="s">
        <v>58</v>
      </c>
      <c r="G15" s="66">
        <v>3013.7</v>
      </c>
      <c r="H15" s="66">
        <v>4200</v>
      </c>
      <c r="I15" s="66">
        <v>2732</v>
      </c>
      <c r="J15" s="66">
        <v>1224.47</v>
      </c>
      <c r="K15" s="66">
        <f t="shared" si="1"/>
        <v>40.630122440853441</v>
      </c>
      <c r="L15" s="66">
        <f t="shared" si="2"/>
        <v>44.819546120058568</v>
      </c>
    </row>
    <row r="16" spans="2:12" x14ac:dyDescent="0.25">
      <c r="F16" s="35"/>
    </row>
    <row r="17" spans="2:12" x14ac:dyDescent="0.25">
      <c r="F17" s="35"/>
    </row>
    <row r="18" spans="2:12" ht="36.75" customHeight="1" x14ac:dyDescent="0.25">
      <c r="B18" s="119" t="s">
        <v>3</v>
      </c>
      <c r="C18" s="120"/>
      <c r="D18" s="120"/>
      <c r="E18" s="120"/>
      <c r="F18" s="121"/>
      <c r="G18" s="28" t="s">
        <v>45</v>
      </c>
      <c r="H18" s="28" t="s">
        <v>42</v>
      </c>
      <c r="I18" s="28" t="s">
        <v>43</v>
      </c>
      <c r="J18" s="28" t="s">
        <v>46</v>
      </c>
      <c r="K18" s="28" t="s">
        <v>6</v>
      </c>
      <c r="L18" s="28" t="s">
        <v>22</v>
      </c>
    </row>
    <row r="19" spans="2:12" x14ac:dyDescent="0.25">
      <c r="B19" s="122">
        <v>1</v>
      </c>
      <c r="C19" s="123"/>
      <c r="D19" s="123"/>
      <c r="E19" s="123"/>
      <c r="F19" s="124"/>
      <c r="G19" s="30">
        <v>2</v>
      </c>
      <c r="H19" s="30">
        <v>3</v>
      </c>
      <c r="I19" s="30">
        <v>4</v>
      </c>
      <c r="J19" s="30">
        <v>5</v>
      </c>
      <c r="K19" s="30" t="s">
        <v>13</v>
      </c>
      <c r="L19" s="30" t="s">
        <v>14</v>
      </c>
    </row>
    <row r="20" spans="2:12" x14ac:dyDescent="0.25">
      <c r="B20" s="65"/>
      <c r="C20" s="66"/>
      <c r="D20" s="67"/>
      <c r="E20" s="68"/>
      <c r="F20" s="8" t="s">
        <v>21</v>
      </c>
      <c r="G20" s="65">
        <f>G21+G64</f>
        <v>248526.57</v>
      </c>
      <c r="H20" s="65">
        <f>H21+H64</f>
        <v>369852</v>
      </c>
      <c r="I20" s="65">
        <f>I21+I64</f>
        <v>297053</v>
      </c>
      <c r="J20" s="65">
        <f>J21+J64</f>
        <v>272393.83999999991</v>
      </c>
      <c r="K20" s="70">
        <f t="shared" ref="K20:K51" si="3">(J20*100)/G20</f>
        <v>109.60350838946512</v>
      </c>
      <c r="L20" s="70">
        <f t="shared" ref="L20:L51" si="4">(J20*100)/I20</f>
        <v>91.698733895971401</v>
      </c>
    </row>
    <row r="21" spans="2:12" x14ac:dyDescent="0.25">
      <c r="B21" s="65" t="s">
        <v>59</v>
      </c>
      <c r="C21" s="65"/>
      <c r="D21" s="65"/>
      <c r="E21" s="65"/>
      <c r="F21" s="65" t="s">
        <v>60</v>
      </c>
      <c r="G21" s="65">
        <f>G22+G30+G59</f>
        <v>245512.87</v>
      </c>
      <c r="H21" s="65">
        <f>H22+H30+H59</f>
        <v>365652</v>
      </c>
      <c r="I21" s="65">
        <f>I22+I30+I59</f>
        <v>294321</v>
      </c>
      <c r="J21" s="65">
        <f>J22+J30+J59</f>
        <v>271169.36999999994</v>
      </c>
      <c r="K21" s="65">
        <f t="shared" si="3"/>
        <v>110.45016499542363</v>
      </c>
      <c r="L21" s="65">
        <f t="shared" si="4"/>
        <v>92.133884432303475</v>
      </c>
    </row>
    <row r="22" spans="2:12" x14ac:dyDescent="0.25">
      <c r="B22" s="65"/>
      <c r="C22" s="65" t="s">
        <v>61</v>
      </c>
      <c r="D22" s="65"/>
      <c r="E22" s="65"/>
      <c r="F22" s="65" t="s">
        <v>62</v>
      </c>
      <c r="G22" s="65">
        <f>G23+G26+G28</f>
        <v>123029.56</v>
      </c>
      <c r="H22" s="65">
        <f>H23+H26+H28</f>
        <v>141757</v>
      </c>
      <c r="I22" s="65">
        <f>I23+I26+I28</f>
        <v>122999</v>
      </c>
      <c r="J22" s="65">
        <f>J23+J26+J28</f>
        <v>120706.70999999999</v>
      </c>
      <c r="K22" s="65">
        <f t="shared" si="3"/>
        <v>98.111957809163911</v>
      </c>
      <c r="L22" s="65">
        <f t="shared" si="4"/>
        <v>98.136334441743429</v>
      </c>
    </row>
    <row r="23" spans="2:12" x14ac:dyDescent="0.25">
      <c r="B23" s="65"/>
      <c r="C23" s="65"/>
      <c r="D23" s="65" t="s">
        <v>63</v>
      </c>
      <c r="E23" s="65"/>
      <c r="F23" s="65" t="s">
        <v>177</v>
      </c>
      <c r="G23" s="65">
        <f>G24+G25</f>
        <v>102840.44</v>
      </c>
      <c r="H23" s="65">
        <f>H24+H25</f>
        <v>112397</v>
      </c>
      <c r="I23" s="65">
        <f>I24+I25</f>
        <v>100167</v>
      </c>
      <c r="J23" s="65">
        <f>J24+J25</f>
        <v>100162.82999999999</v>
      </c>
      <c r="K23" s="65">
        <f t="shared" si="3"/>
        <v>97.396345250953786</v>
      </c>
      <c r="L23" s="65">
        <f t="shared" si="4"/>
        <v>99.995836952289665</v>
      </c>
    </row>
    <row r="24" spans="2:12" x14ac:dyDescent="0.25">
      <c r="B24" s="66"/>
      <c r="C24" s="66"/>
      <c r="D24" s="66"/>
      <c r="E24" s="66" t="s">
        <v>65</v>
      </c>
      <c r="F24" s="66" t="s">
        <v>66</v>
      </c>
      <c r="G24" s="66">
        <v>93648.65</v>
      </c>
      <c r="H24" s="66">
        <v>106697</v>
      </c>
      <c r="I24" s="66">
        <v>96473</v>
      </c>
      <c r="J24" s="66">
        <v>96469.4</v>
      </c>
      <c r="K24" s="66">
        <f t="shared" si="3"/>
        <v>103.01205623359228</v>
      </c>
      <c r="L24" s="66">
        <f t="shared" si="4"/>
        <v>99.996268385973281</v>
      </c>
    </row>
    <row r="25" spans="2:12" x14ac:dyDescent="0.25">
      <c r="B25" s="66"/>
      <c r="C25" s="66"/>
      <c r="D25" s="66"/>
      <c r="E25" s="66" t="s">
        <v>67</v>
      </c>
      <c r="F25" s="66" t="s">
        <v>68</v>
      </c>
      <c r="G25" s="66">
        <v>9191.7900000000009</v>
      </c>
      <c r="H25" s="66">
        <v>5700</v>
      </c>
      <c r="I25" s="66">
        <v>3694</v>
      </c>
      <c r="J25" s="66">
        <v>3693.43</v>
      </c>
      <c r="K25" s="66">
        <f t="shared" si="3"/>
        <v>40.181836182071173</v>
      </c>
      <c r="L25" s="66">
        <f t="shared" si="4"/>
        <v>99.984569572279369</v>
      </c>
    </row>
    <row r="26" spans="2:12" x14ac:dyDescent="0.25">
      <c r="B26" s="65"/>
      <c r="C26" s="65"/>
      <c r="D26" s="65" t="s">
        <v>69</v>
      </c>
      <c r="E26" s="65"/>
      <c r="F26" s="65" t="s">
        <v>70</v>
      </c>
      <c r="G26" s="65">
        <f>G27</f>
        <v>5974.37</v>
      </c>
      <c r="H26" s="65">
        <f>H27</f>
        <v>10000</v>
      </c>
      <c r="I26" s="65">
        <f>I27</f>
        <v>6590</v>
      </c>
      <c r="J26" s="65">
        <f>J27</f>
        <v>4309.21</v>
      </c>
      <c r="K26" s="65">
        <f t="shared" si="3"/>
        <v>72.128274613055439</v>
      </c>
      <c r="L26" s="65">
        <f t="shared" si="4"/>
        <v>65.390136570561452</v>
      </c>
    </row>
    <row r="27" spans="2:12" x14ac:dyDescent="0.25">
      <c r="B27" s="66"/>
      <c r="C27" s="66"/>
      <c r="D27" s="66"/>
      <c r="E27" s="66" t="s">
        <v>71</v>
      </c>
      <c r="F27" s="66" t="s">
        <v>70</v>
      </c>
      <c r="G27" s="66">
        <v>5974.37</v>
      </c>
      <c r="H27" s="66">
        <v>10000</v>
      </c>
      <c r="I27" s="66">
        <v>6590</v>
      </c>
      <c r="J27" s="66">
        <v>4309.21</v>
      </c>
      <c r="K27" s="66">
        <f t="shared" si="3"/>
        <v>72.128274613055439</v>
      </c>
      <c r="L27" s="66">
        <f t="shared" si="4"/>
        <v>65.390136570561452</v>
      </c>
    </row>
    <row r="28" spans="2:12" x14ac:dyDescent="0.25">
      <c r="B28" s="65"/>
      <c r="C28" s="65"/>
      <c r="D28" s="65" t="s">
        <v>72</v>
      </c>
      <c r="E28" s="65"/>
      <c r="F28" s="65" t="s">
        <v>73</v>
      </c>
      <c r="G28" s="65">
        <f>G29</f>
        <v>14214.75</v>
      </c>
      <c r="H28" s="65">
        <f>H29</f>
        <v>19360</v>
      </c>
      <c r="I28" s="65">
        <f>I29</f>
        <v>16242</v>
      </c>
      <c r="J28" s="65">
        <f>J29</f>
        <v>16234.67</v>
      </c>
      <c r="K28" s="65">
        <f t="shared" si="3"/>
        <v>114.21002831565804</v>
      </c>
      <c r="L28" s="65">
        <f t="shared" si="4"/>
        <v>99.954870089890406</v>
      </c>
    </row>
    <row r="29" spans="2:12" x14ac:dyDescent="0.25">
      <c r="B29" s="66"/>
      <c r="C29" s="66"/>
      <c r="D29" s="66"/>
      <c r="E29" s="66" t="s">
        <v>74</v>
      </c>
      <c r="F29" s="66" t="s">
        <v>75</v>
      </c>
      <c r="G29" s="66">
        <v>14214.75</v>
      </c>
      <c r="H29" s="66">
        <v>19360</v>
      </c>
      <c r="I29" s="66">
        <v>16242</v>
      </c>
      <c r="J29" s="66">
        <v>16234.67</v>
      </c>
      <c r="K29" s="66">
        <f t="shared" si="3"/>
        <v>114.21002831565804</v>
      </c>
      <c r="L29" s="66">
        <f t="shared" si="4"/>
        <v>99.954870089890406</v>
      </c>
    </row>
    <row r="30" spans="2:12" x14ac:dyDescent="0.25">
      <c r="B30" s="65"/>
      <c r="C30" s="65" t="s">
        <v>76</v>
      </c>
      <c r="D30" s="65"/>
      <c r="E30" s="65"/>
      <c r="F30" s="65" t="s">
        <v>77</v>
      </c>
      <c r="G30" s="65">
        <f>G31+G36+G41+G51+G53</f>
        <v>121683.69</v>
      </c>
      <c r="H30" s="65">
        <f>H31+H36+H41+H51+H53</f>
        <v>222595</v>
      </c>
      <c r="I30" s="65">
        <f>I31+I36+I41+I51+I53</f>
        <v>170087</v>
      </c>
      <c r="J30" s="65">
        <f>J31+J36+J41+J51+J53</f>
        <v>149558.49</v>
      </c>
      <c r="K30" s="65">
        <f t="shared" si="3"/>
        <v>122.90758934085578</v>
      </c>
      <c r="L30" s="65">
        <f t="shared" si="4"/>
        <v>87.930582584206903</v>
      </c>
    </row>
    <row r="31" spans="2:12" x14ac:dyDescent="0.25">
      <c r="B31" s="65"/>
      <c r="C31" s="65"/>
      <c r="D31" s="65" t="s">
        <v>78</v>
      </c>
      <c r="E31" s="65"/>
      <c r="F31" s="65" t="s">
        <v>79</v>
      </c>
      <c r="G31" s="65">
        <f>G32+G33+G34+G35</f>
        <v>4406.99</v>
      </c>
      <c r="H31" s="65">
        <f>H32+H33+H34+H35</f>
        <v>11200</v>
      </c>
      <c r="I31" s="65">
        <f>I32+I33+I34+I35</f>
        <v>6171</v>
      </c>
      <c r="J31" s="65">
        <f>J32+J33+J34+J35</f>
        <v>4230.13</v>
      </c>
      <c r="K31" s="65">
        <f t="shared" si="3"/>
        <v>95.986830013228982</v>
      </c>
      <c r="L31" s="65">
        <f t="shared" si="4"/>
        <v>68.54853346297196</v>
      </c>
    </row>
    <row r="32" spans="2:12" x14ac:dyDescent="0.25">
      <c r="B32" s="66"/>
      <c r="C32" s="66"/>
      <c r="D32" s="66"/>
      <c r="E32" s="66" t="s">
        <v>80</v>
      </c>
      <c r="F32" s="66" t="s">
        <v>81</v>
      </c>
      <c r="G32" s="66">
        <v>2543.5700000000002</v>
      </c>
      <c r="H32" s="66">
        <v>5000</v>
      </c>
      <c r="I32" s="66">
        <v>3700</v>
      </c>
      <c r="J32" s="66">
        <v>2459.59</v>
      </c>
      <c r="K32" s="66">
        <f t="shared" si="3"/>
        <v>96.698341307689574</v>
      </c>
      <c r="L32" s="66">
        <f t="shared" si="4"/>
        <v>66.475405405405411</v>
      </c>
    </row>
    <row r="33" spans="2:12" x14ac:dyDescent="0.25">
      <c r="B33" s="66"/>
      <c r="C33" s="66"/>
      <c r="D33" s="66"/>
      <c r="E33" s="66" t="s">
        <v>82</v>
      </c>
      <c r="F33" s="66" t="s">
        <v>83</v>
      </c>
      <c r="G33" s="66">
        <v>1713.42</v>
      </c>
      <c r="H33" s="66">
        <v>3500</v>
      </c>
      <c r="I33" s="66">
        <v>1771</v>
      </c>
      <c r="J33" s="66">
        <v>1770.54</v>
      </c>
      <c r="K33" s="66">
        <f t="shared" si="3"/>
        <v>103.33368351017263</v>
      </c>
      <c r="L33" s="66">
        <f t="shared" si="4"/>
        <v>99.974025974025977</v>
      </c>
    </row>
    <row r="34" spans="2:12" x14ac:dyDescent="0.25">
      <c r="B34" s="66"/>
      <c r="C34" s="66"/>
      <c r="D34" s="66"/>
      <c r="E34" s="66" t="s">
        <v>84</v>
      </c>
      <c r="F34" s="66" t="s">
        <v>85</v>
      </c>
      <c r="G34" s="66">
        <v>150</v>
      </c>
      <c r="H34" s="66">
        <v>2500</v>
      </c>
      <c r="I34" s="66">
        <v>700</v>
      </c>
      <c r="J34" s="66">
        <v>0</v>
      </c>
      <c r="K34" s="66">
        <f t="shared" si="3"/>
        <v>0</v>
      </c>
      <c r="L34" s="66">
        <f t="shared" si="4"/>
        <v>0</v>
      </c>
    </row>
    <row r="35" spans="2:12" x14ac:dyDescent="0.25">
      <c r="B35" s="66"/>
      <c r="C35" s="66"/>
      <c r="D35" s="66"/>
      <c r="E35" s="66" t="s">
        <v>86</v>
      </c>
      <c r="F35" s="66" t="s">
        <v>87</v>
      </c>
      <c r="G35" s="66">
        <v>0</v>
      </c>
      <c r="H35" s="66">
        <v>200</v>
      </c>
      <c r="I35" s="66">
        <v>0</v>
      </c>
      <c r="J35" s="66">
        <v>0</v>
      </c>
      <c r="K35" s="66" t="e">
        <f t="shared" si="3"/>
        <v>#DIV/0!</v>
      </c>
      <c r="L35" s="66" t="e">
        <f t="shared" si="4"/>
        <v>#DIV/0!</v>
      </c>
    </row>
    <row r="36" spans="2:12" x14ac:dyDescent="0.25">
      <c r="B36" s="65"/>
      <c r="C36" s="65"/>
      <c r="D36" s="65" t="s">
        <v>88</v>
      </c>
      <c r="E36" s="65"/>
      <c r="F36" s="65" t="s">
        <v>89</v>
      </c>
      <c r="G36" s="65">
        <f>G37+G38+G39+G40</f>
        <v>4905.5499999999993</v>
      </c>
      <c r="H36" s="65">
        <f>H37+H38+H39+H40</f>
        <v>9131</v>
      </c>
      <c r="I36" s="65">
        <f>I37+I38+I39+I40</f>
        <v>7831</v>
      </c>
      <c r="J36" s="65">
        <f>J37+J38+J39+J40</f>
        <v>7300</v>
      </c>
      <c r="K36" s="65">
        <f t="shared" si="3"/>
        <v>148.81104055610484</v>
      </c>
      <c r="L36" s="65">
        <f t="shared" si="4"/>
        <v>93.219256799897849</v>
      </c>
    </row>
    <row r="37" spans="2:12" x14ac:dyDescent="0.25">
      <c r="B37" s="66"/>
      <c r="C37" s="66"/>
      <c r="D37" s="66"/>
      <c r="E37" s="66" t="s">
        <v>90</v>
      </c>
      <c r="F37" s="66" t="s">
        <v>91</v>
      </c>
      <c r="G37" s="66">
        <v>4841.57</v>
      </c>
      <c r="H37" s="66">
        <v>7100</v>
      </c>
      <c r="I37" s="66">
        <v>7100</v>
      </c>
      <c r="J37" s="66">
        <v>7100</v>
      </c>
      <c r="K37" s="66">
        <f t="shared" si="3"/>
        <v>146.64664561289004</v>
      </c>
      <c r="L37" s="66">
        <f t="shared" si="4"/>
        <v>100</v>
      </c>
    </row>
    <row r="38" spans="2:12" x14ac:dyDescent="0.25">
      <c r="B38" s="66"/>
      <c r="C38" s="66"/>
      <c r="D38" s="66"/>
      <c r="E38" s="66" t="s">
        <v>92</v>
      </c>
      <c r="F38" s="66" t="s">
        <v>93</v>
      </c>
      <c r="G38" s="66">
        <v>0</v>
      </c>
      <c r="H38" s="66">
        <v>500</v>
      </c>
      <c r="I38" s="66">
        <v>0</v>
      </c>
      <c r="J38" s="66">
        <v>0</v>
      </c>
      <c r="K38" s="66" t="e">
        <f t="shared" si="3"/>
        <v>#DIV/0!</v>
      </c>
      <c r="L38" s="66" t="e">
        <f t="shared" si="4"/>
        <v>#DIV/0!</v>
      </c>
    </row>
    <row r="39" spans="2:12" x14ac:dyDescent="0.25">
      <c r="B39" s="66"/>
      <c r="C39" s="66"/>
      <c r="D39" s="66"/>
      <c r="E39" s="66" t="s">
        <v>94</v>
      </c>
      <c r="F39" s="66" t="s">
        <v>95</v>
      </c>
      <c r="G39" s="66">
        <v>0</v>
      </c>
      <c r="H39" s="66">
        <v>531</v>
      </c>
      <c r="I39" s="66">
        <v>131</v>
      </c>
      <c r="J39" s="66">
        <v>0</v>
      </c>
      <c r="K39" s="66" t="e">
        <f t="shared" si="3"/>
        <v>#DIV/0!</v>
      </c>
      <c r="L39" s="66">
        <f t="shared" si="4"/>
        <v>0</v>
      </c>
    </row>
    <row r="40" spans="2:12" x14ac:dyDescent="0.25">
      <c r="B40" s="66"/>
      <c r="C40" s="66"/>
      <c r="D40" s="66"/>
      <c r="E40" s="66" t="s">
        <v>96</v>
      </c>
      <c r="F40" s="66" t="s">
        <v>97</v>
      </c>
      <c r="G40" s="66">
        <v>63.98</v>
      </c>
      <c r="H40" s="66">
        <v>1000</v>
      </c>
      <c r="I40" s="66">
        <v>600</v>
      </c>
      <c r="J40" s="66">
        <v>200</v>
      </c>
      <c r="K40" s="66">
        <f t="shared" si="3"/>
        <v>312.59768677711787</v>
      </c>
      <c r="L40" s="66">
        <f t="shared" si="4"/>
        <v>33.333333333333336</v>
      </c>
    </row>
    <row r="41" spans="2:12" x14ac:dyDescent="0.25">
      <c r="B41" s="65"/>
      <c r="C41" s="65"/>
      <c r="D41" s="65" t="s">
        <v>98</v>
      </c>
      <c r="E41" s="65"/>
      <c r="F41" s="65" t="s">
        <v>99</v>
      </c>
      <c r="G41" s="65">
        <f>G42+G43+G44+G45+G46+G47+G48+G49+G50</f>
        <v>23120.22</v>
      </c>
      <c r="H41" s="65">
        <f>H42+H43+H44+H45+H46+H47+H48+H49+H50</f>
        <v>42264</v>
      </c>
      <c r="I41" s="65">
        <f>I42+I43+I44+I45+I46+I47+I48+I49+I50</f>
        <v>36777</v>
      </c>
      <c r="J41" s="65">
        <f>J42+J43+J44+J45+J46+J47+J48+J49+J50</f>
        <v>29250.810000000005</v>
      </c>
      <c r="K41" s="65">
        <f t="shared" si="3"/>
        <v>126.51614041734898</v>
      </c>
      <c r="L41" s="65">
        <f t="shared" si="4"/>
        <v>79.535606493188695</v>
      </c>
    </row>
    <row r="42" spans="2:12" x14ac:dyDescent="0.25">
      <c r="B42" s="66"/>
      <c r="C42" s="66"/>
      <c r="D42" s="66"/>
      <c r="E42" s="66" t="s">
        <v>100</v>
      </c>
      <c r="F42" s="66" t="s">
        <v>101</v>
      </c>
      <c r="G42" s="66">
        <v>2456.66</v>
      </c>
      <c r="H42" s="66">
        <v>6300</v>
      </c>
      <c r="I42" s="66">
        <v>4300</v>
      </c>
      <c r="J42" s="66">
        <v>2750.36</v>
      </c>
      <c r="K42" s="66">
        <f t="shared" si="3"/>
        <v>111.9552563236264</v>
      </c>
      <c r="L42" s="66">
        <f t="shared" si="4"/>
        <v>63.961860465116281</v>
      </c>
    </row>
    <row r="43" spans="2:12" x14ac:dyDescent="0.25">
      <c r="B43" s="66"/>
      <c r="C43" s="66"/>
      <c r="D43" s="66"/>
      <c r="E43" s="66" t="s">
        <v>102</v>
      </c>
      <c r="F43" s="66" t="s">
        <v>103</v>
      </c>
      <c r="G43" s="66">
        <v>222.34</v>
      </c>
      <c r="H43" s="66">
        <v>1400</v>
      </c>
      <c r="I43" s="66">
        <v>400</v>
      </c>
      <c r="J43" s="66">
        <v>0</v>
      </c>
      <c r="K43" s="66">
        <f t="shared" si="3"/>
        <v>0</v>
      </c>
      <c r="L43" s="66">
        <f t="shared" si="4"/>
        <v>0</v>
      </c>
    </row>
    <row r="44" spans="2:12" x14ac:dyDescent="0.25">
      <c r="B44" s="66"/>
      <c r="C44" s="66"/>
      <c r="D44" s="66"/>
      <c r="E44" s="66" t="s">
        <v>104</v>
      </c>
      <c r="F44" s="66" t="s">
        <v>105</v>
      </c>
      <c r="G44" s="66">
        <v>5020</v>
      </c>
      <c r="H44" s="66">
        <v>9500</v>
      </c>
      <c r="I44" s="66">
        <v>6700</v>
      </c>
      <c r="J44" s="66">
        <v>4799.75</v>
      </c>
      <c r="K44" s="66">
        <f t="shared" si="3"/>
        <v>95.612549800796813</v>
      </c>
      <c r="L44" s="66">
        <f t="shared" si="4"/>
        <v>71.638059701492537</v>
      </c>
    </row>
    <row r="45" spans="2:12" x14ac:dyDescent="0.25">
      <c r="B45" s="66"/>
      <c r="C45" s="66"/>
      <c r="D45" s="66"/>
      <c r="E45" s="66" t="s">
        <v>106</v>
      </c>
      <c r="F45" s="66" t="s">
        <v>107</v>
      </c>
      <c r="G45" s="66">
        <v>0</v>
      </c>
      <c r="H45" s="66">
        <v>664</v>
      </c>
      <c r="I45" s="66">
        <v>135</v>
      </c>
      <c r="J45" s="66">
        <v>135</v>
      </c>
      <c r="K45" s="66" t="e">
        <f t="shared" si="3"/>
        <v>#DIV/0!</v>
      </c>
      <c r="L45" s="66">
        <f t="shared" si="4"/>
        <v>100</v>
      </c>
    </row>
    <row r="46" spans="2:12" x14ac:dyDescent="0.25">
      <c r="B46" s="66"/>
      <c r="C46" s="66"/>
      <c r="D46" s="66"/>
      <c r="E46" s="66" t="s">
        <v>108</v>
      </c>
      <c r="F46" s="66" t="s">
        <v>109</v>
      </c>
      <c r="G46" s="66">
        <v>1253.9100000000001</v>
      </c>
      <c r="H46" s="66">
        <v>2700</v>
      </c>
      <c r="I46" s="66">
        <v>2209</v>
      </c>
      <c r="J46" s="66">
        <v>1443.43</v>
      </c>
      <c r="K46" s="66">
        <f t="shared" si="3"/>
        <v>115.11432239953425</v>
      </c>
      <c r="L46" s="66">
        <f t="shared" si="4"/>
        <v>65.34314169307379</v>
      </c>
    </row>
    <row r="47" spans="2:12" x14ac:dyDescent="0.25">
      <c r="B47" s="66"/>
      <c r="C47" s="66"/>
      <c r="D47" s="66"/>
      <c r="E47" s="66" t="s">
        <v>110</v>
      </c>
      <c r="F47" s="66" t="s">
        <v>111</v>
      </c>
      <c r="G47" s="66">
        <v>433</v>
      </c>
      <c r="H47" s="66">
        <v>1500</v>
      </c>
      <c r="I47" s="66">
        <v>500</v>
      </c>
      <c r="J47" s="66">
        <v>0</v>
      </c>
      <c r="K47" s="66">
        <f t="shared" si="3"/>
        <v>0</v>
      </c>
      <c r="L47" s="66">
        <f t="shared" si="4"/>
        <v>0</v>
      </c>
    </row>
    <row r="48" spans="2:12" x14ac:dyDescent="0.25">
      <c r="B48" s="66"/>
      <c r="C48" s="66"/>
      <c r="D48" s="66"/>
      <c r="E48" s="66" t="s">
        <v>112</v>
      </c>
      <c r="F48" s="66" t="s">
        <v>113</v>
      </c>
      <c r="G48" s="66">
        <v>12875.67</v>
      </c>
      <c r="H48" s="66">
        <v>17500</v>
      </c>
      <c r="I48" s="66">
        <v>17404</v>
      </c>
      <c r="J48" s="66">
        <v>14994.15</v>
      </c>
      <c r="K48" s="66">
        <f t="shared" si="3"/>
        <v>116.45335737868398</v>
      </c>
      <c r="L48" s="66">
        <f t="shared" si="4"/>
        <v>86.153470466559412</v>
      </c>
    </row>
    <row r="49" spans="2:12" x14ac:dyDescent="0.25">
      <c r="B49" s="66"/>
      <c r="C49" s="66"/>
      <c r="D49" s="66"/>
      <c r="E49" s="66" t="s">
        <v>114</v>
      </c>
      <c r="F49" s="66" t="s">
        <v>115</v>
      </c>
      <c r="G49" s="66">
        <v>43.89</v>
      </c>
      <c r="H49" s="66">
        <v>1000</v>
      </c>
      <c r="I49" s="66">
        <v>2864</v>
      </c>
      <c r="J49" s="66">
        <v>2863.29</v>
      </c>
      <c r="K49" s="66">
        <f t="shared" si="3"/>
        <v>6523.7867395762132</v>
      </c>
      <c r="L49" s="66">
        <f t="shared" si="4"/>
        <v>99.975209497206706</v>
      </c>
    </row>
    <row r="50" spans="2:12" x14ac:dyDescent="0.25">
      <c r="B50" s="66"/>
      <c r="C50" s="66"/>
      <c r="D50" s="66"/>
      <c r="E50" s="66" t="s">
        <v>116</v>
      </c>
      <c r="F50" s="66" t="s">
        <v>117</v>
      </c>
      <c r="G50" s="66">
        <v>814.75</v>
      </c>
      <c r="H50" s="66">
        <v>1700</v>
      </c>
      <c r="I50" s="66">
        <v>2265</v>
      </c>
      <c r="J50" s="66">
        <v>2264.83</v>
      </c>
      <c r="K50" s="66">
        <f t="shared" si="3"/>
        <v>277.9785210187174</v>
      </c>
      <c r="L50" s="66">
        <f t="shared" si="4"/>
        <v>99.992494481236207</v>
      </c>
    </row>
    <row r="51" spans="2:12" x14ac:dyDescent="0.25">
      <c r="B51" s="65"/>
      <c r="C51" s="65"/>
      <c r="D51" s="65" t="s">
        <v>118</v>
      </c>
      <c r="E51" s="65"/>
      <c r="F51" s="65" t="s">
        <v>119</v>
      </c>
      <c r="G51" s="65">
        <f>G52</f>
        <v>756.8</v>
      </c>
      <c r="H51" s="65">
        <f>H52</f>
        <v>1200</v>
      </c>
      <c r="I51" s="65">
        <f>I52</f>
        <v>1200</v>
      </c>
      <c r="J51" s="65">
        <f>J52</f>
        <v>1200</v>
      </c>
      <c r="K51" s="65">
        <f t="shared" si="3"/>
        <v>158.56236786469344</v>
      </c>
      <c r="L51" s="65">
        <f t="shared" si="4"/>
        <v>100</v>
      </c>
    </row>
    <row r="52" spans="2:12" x14ac:dyDescent="0.25">
      <c r="B52" s="66"/>
      <c r="C52" s="66"/>
      <c r="D52" s="66"/>
      <c r="E52" s="66" t="s">
        <v>120</v>
      </c>
      <c r="F52" s="66" t="s">
        <v>121</v>
      </c>
      <c r="G52" s="66">
        <v>756.8</v>
      </c>
      <c r="H52" s="66">
        <v>1200</v>
      </c>
      <c r="I52" s="66">
        <v>1200</v>
      </c>
      <c r="J52" s="66">
        <v>1200</v>
      </c>
      <c r="K52" s="66">
        <f t="shared" ref="K52:K72" si="5">(J52*100)/G52</f>
        <v>158.56236786469344</v>
      </c>
      <c r="L52" s="66">
        <f t="shared" ref="L52:L72" si="6">(J52*100)/I52</f>
        <v>100</v>
      </c>
    </row>
    <row r="53" spans="2:12" x14ac:dyDescent="0.25">
      <c r="B53" s="65"/>
      <c r="C53" s="65"/>
      <c r="D53" s="65" t="s">
        <v>122</v>
      </c>
      <c r="E53" s="65"/>
      <c r="F53" s="65" t="s">
        <v>123</v>
      </c>
      <c r="G53" s="65">
        <f>G54+G55+G56+G57+G58</f>
        <v>88494.13</v>
      </c>
      <c r="H53" s="65">
        <f>H54+H55+H56+H57+H58</f>
        <v>158800</v>
      </c>
      <c r="I53" s="65">
        <f>I54+I55+I56+I57+I58</f>
        <v>118108</v>
      </c>
      <c r="J53" s="65">
        <f>J54+J55+J56+J57+J58</f>
        <v>107577.55</v>
      </c>
      <c r="K53" s="65">
        <f t="shared" si="5"/>
        <v>121.56461677175649</v>
      </c>
      <c r="L53" s="65">
        <f t="shared" si="6"/>
        <v>91.084050191350286</v>
      </c>
    </row>
    <row r="54" spans="2:12" x14ac:dyDescent="0.25">
      <c r="B54" s="66"/>
      <c r="C54" s="66"/>
      <c r="D54" s="66"/>
      <c r="E54" s="66" t="s">
        <v>124</v>
      </c>
      <c r="F54" s="66" t="s">
        <v>125</v>
      </c>
      <c r="G54" s="66">
        <v>85099.81</v>
      </c>
      <c r="H54" s="66">
        <v>150000</v>
      </c>
      <c r="I54" s="66">
        <v>109421</v>
      </c>
      <c r="J54" s="66">
        <v>98891.44</v>
      </c>
      <c r="K54" s="66">
        <f t="shared" si="5"/>
        <v>116.20641691209417</v>
      </c>
      <c r="L54" s="66">
        <f t="shared" si="6"/>
        <v>90.377020864367907</v>
      </c>
    </row>
    <row r="55" spans="2:12" x14ac:dyDescent="0.25">
      <c r="B55" s="66"/>
      <c r="C55" s="66"/>
      <c r="D55" s="66"/>
      <c r="E55" s="66" t="s">
        <v>126</v>
      </c>
      <c r="F55" s="66" t="s">
        <v>127</v>
      </c>
      <c r="G55" s="66">
        <v>0</v>
      </c>
      <c r="H55" s="66">
        <v>2700</v>
      </c>
      <c r="I55" s="66">
        <v>0</v>
      </c>
      <c r="J55" s="66">
        <v>0</v>
      </c>
      <c r="K55" s="66" t="e">
        <f t="shared" si="5"/>
        <v>#DIV/0!</v>
      </c>
      <c r="L55" s="66" t="e">
        <f t="shared" si="6"/>
        <v>#DIV/0!</v>
      </c>
    </row>
    <row r="56" spans="2:12" x14ac:dyDescent="0.25">
      <c r="B56" s="66"/>
      <c r="C56" s="66"/>
      <c r="D56" s="66"/>
      <c r="E56" s="66" t="s">
        <v>128</v>
      </c>
      <c r="F56" s="66" t="s">
        <v>129</v>
      </c>
      <c r="G56" s="66">
        <v>2642.32</v>
      </c>
      <c r="H56" s="66">
        <v>3500</v>
      </c>
      <c r="I56" s="66">
        <v>4852</v>
      </c>
      <c r="J56" s="66">
        <v>4851.1099999999997</v>
      </c>
      <c r="K56" s="66">
        <f t="shared" si="5"/>
        <v>183.59282751521386</v>
      </c>
      <c r="L56" s="66">
        <f t="shared" si="6"/>
        <v>99.981657048639718</v>
      </c>
    </row>
    <row r="57" spans="2:12" x14ac:dyDescent="0.25">
      <c r="B57" s="66"/>
      <c r="C57" s="66"/>
      <c r="D57" s="66"/>
      <c r="E57" s="66" t="s">
        <v>130</v>
      </c>
      <c r="F57" s="66" t="s">
        <v>131</v>
      </c>
      <c r="G57" s="66">
        <v>0</v>
      </c>
      <c r="H57" s="66">
        <v>1500</v>
      </c>
      <c r="I57" s="66">
        <v>1250</v>
      </c>
      <c r="J57" s="66">
        <v>1250</v>
      </c>
      <c r="K57" s="66" t="e">
        <f t="shared" si="5"/>
        <v>#DIV/0!</v>
      </c>
      <c r="L57" s="66">
        <f t="shared" si="6"/>
        <v>100</v>
      </c>
    </row>
    <row r="58" spans="2:12" x14ac:dyDescent="0.25">
      <c r="B58" s="66"/>
      <c r="C58" s="66"/>
      <c r="D58" s="66"/>
      <c r="E58" s="66" t="s">
        <v>132</v>
      </c>
      <c r="F58" s="66" t="s">
        <v>123</v>
      </c>
      <c r="G58" s="66">
        <v>752</v>
      </c>
      <c r="H58" s="66">
        <v>1100</v>
      </c>
      <c r="I58" s="66">
        <v>2585</v>
      </c>
      <c r="J58" s="66">
        <v>2585</v>
      </c>
      <c r="K58" s="66">
        <f t="shared" si="5"/>
        <v>343.75</v>
      </c>
      <c r="L58" s="66">
        <f t="shared" si="6"/>
        <v>100</v>
      </c>
    </row>
    <row r="59" spans="2:12" x14ac:dyDescent="0.25">
      <c r="B59" s="65"/>
      <c r="C59" s="65" t="s">
        <v>133</v>
      </c>
      <c r="D59" s="65"/>
      <c r="E59" s="65"/>
      <c r="F59" s="65" t="s">
        <v>134</v>
      </c>
      <c r="G59" s="65">
        <f>G60+G62</f>
        <v>799.62</v>
      </c>
      <c r="H59" s="65">
        <f>H60+H62</f>
        <v>1300</v>
      </c>
      <c r="I59" s="65">
        <f>I60+I62</f>
        <v>1235</v>
      </c>
      <c r="J59" s="65">
        <f>J60+J62</f>
        <v>904.17</v>
      </c>
      <c r="K59" s="65">
        <f t="shared" si="5"/>
        <v>113.07496060628799</v>
      </c>
      <c r="L59" s="65">
        <f t="shared" si="6"/>
        <v>73.212145748987851</v>
      </c>
    </row>
    <row r="60" spans="2:12" x14ac:dyDescent="0.25">
      <c r="B60" s="65"/>
      <c r="C60" s="65"/>
      <c r="D60" s="65" t="s">
        <v>135</v>
      </c>
      <c r="E60" s="65"/>
      <c r="F60" s="65" t="s">
        <v>136</v>
      </c>
      <c r="G60" s="65">
        <f>G61</f>
        <v>0</v>
      </c>
      <c r="H60" s="65">
        <f>H61</f>
        <v>0</v>
      </c>
      <c r="I60" s="65">
        <f>I61</f>
        <v>0</v>
      </c>
      <c r="J60" s="65">
        <f>J61</f>
        <v>0</v>
      </c>
      <c r="K60" s="65" t="e">
        <f t="shared" si="5"/>
        <v>#DIV/0!</v>
      </c>
      <c r="L60" s="65" t="e">
        <f t="shared" si="6"/>
        <v>#DIV/0!</v>
      </c>
    </row>
    <row r="61" spans="2:12" x14ac:dyDescent="0.25">
      <c r="B61" s="66"/>
      <c r="C61" s="66"/>
      <c r="D61" s="66"/>
      <c r="E61" s="66" t="s">
        <v>137</v>
      </c>
      <c r="F61" s="66" t="s">
        <v>138</v>
      </c>
      <c r="G61" s="66">
        <v>0</v>
      </c>
      <c r="H61" s="66">
        <v>0</v>
      </c>
      <c r="I61" s="66">
        <v>0</v>
      </c>
      <c r="J61" s="66">
        <v>0</v>
      </c>
      <c r="K61" s="66" t="e">
        <f t="shared" si="5"/>
        <v>#DIV/0!</v>
      </c>
      <c r="L61" s="66" t="e">
        <f t="shared" si="6"/>
        <v>#DIV/0!</v>
      </c>
    </row>
    <row r="62" spans="2:12" x14ac:dyDescent="0.25">
      <c r="B62" s="65"/>
      <c r="C62" s="65"/>
      <c r="D62" s="65" t="s">
        <v>139</v>
      </c>
      <c r="E62" s="65"/>
      <c r="F62" s="65" t="s">
        <v>140</v>
      </c>
      <c r="G62" s="65">
        <f>G63</f>
        <v>799.62</v>
      </c>
      <c r="H62" s="65">
        <f>H63</f>
        <v>1300</v>
      </c>
      <c r="I62" s="65">
        <f>I63</f>
        <v>1235</v>
      </c>
      <c r="J62" s="65">
        <f>J63</f>
        <v>904.17</v>
      </c>
      <c r="K62" s="65">
        <f t="shared" si="5"/>
        <v>113.07496060628799</v>
      </c>
      <c r="L62" s="65">
        <f t="shared" si="6"/>
        <v>73.212145748987851</v>
      </c>
    </row>
    <row r="63" spans="2:12" x14ac:dyDescent="0.25">
      <c r="B63" s="66"/>
      <c r="C63" s="66"/>
      <c r="D63" s="66"/>
      <c r="E63" s="66" t="s">
        <v>141</v>
      </c>
      <c r="F63" s="66" t="s">
        <v>142</v>
      </c>
      <c r="G63" s="66">
        <v>799.62</v>
      </c>
      <c r="H63" s="66">
        <v>1300</v>
      </c>
      <c r="I63" s="66">
        <v>1235</v>
      </c>
      <c r="J63" s="66">
        <v>904.17</v>
      </c>
      <c r="K63" s="66">
        <f t="shared" si="5"/>
        <v>113.07496060628799</v>
      </c>
      <c r="L63" s="66">
        <f t="shared" si="6"/>
        <v>73.212145748987851</v>
      </c>
    </row>
    <row r="64" spans="2:12" x14ac:dyDescent="0.25">
      <c r="B64" s="65" t="s">
        <v>143</v>
      </c>
      <c r="C64" s="65"/>
      <c r="D64" s="65"/>
      <c r="E64" s="65"/>
      <c r="F64" s="65" t="s">
        <v>144</v>
      </c>
      <c r="G64" s="65">
        <f>G65</f>
        <v>3013.7</v>
      </c>
      <c r="H64" s="65">
        <f>H65</f>
        <v>4200</v>
      </c>
      <c r="I64" s="65">
        <f>I65</f>
        <v>2732</v>
      </c>
      <c r="J64" s="65">
        <f>J65</f>
        <v>1224.47</v>
      </c>
      <c r="K64" s="65">
        <f t="shared" si="5"/>
        <v>40.630122440853441</v>
      </c>
      <c r="L64" s="65">
        <f t="shared" si="6"/>
        <v>44.819546120058568</v>
      </c>
    </row>
    <row r="65" spans="2:12" x14ac:dyDescent="0.25">
      <c r="B65" s="65"/>
      <c r="C65" s="65" t="s">
        <v>145</v>
      </c>
      <c r="D65" s="65"/>
      <c r="E65" s="65"/>
      <c r="F65" s="65" t="s">
        <v>146</v>
      </c>
      <c r="G65" s="65">
        <f>G66+G69+G71</f>
        <v>3013.7</v>
      </c>
      <c r="H65" s="65">
        <f>H66+H69+H71</f>
        <v>4200</v>
      </c>
      <c r="I65" s="65">
        <f>I66+I69+I71</f>
        <v>2732</v>
      </c>
      <c r="J65" s="65">
        <f>J66+J69+J71</f>
        <v>1224.47</v>
      </c>
      <c r="K65" s="65">
        <f t="shared" si="5"/>
        <v>40.630122440853441</v>
      </c>
      <c r="L65" s="65">
        <f t="shared" si="6"/>
        <v>44.819546120058568</v>
      </c>
    </row>
    <row r="66" spans="2:12" x14ac:dyDescent="0.25">
      <c r="B66" s="65"/>
      <c r="C66" s="65"/>
      <c r="D66" s="65" t="s">
        <v>147</v>
      </c>
      <c r="E66" s="65"/>
      <c r="F66" s="65" t="s">
        <v>148</v>
      </c>
      <c r="G66" s="65">
        <f>G67+G68</f>
        <v>2400</v>
      </c>
      <c r="H66" s="65">
        <f>H67+H68</f>
        <v>3200</v>
      </c>
      <c r="I66" s="65">
        <f>I67+I68</f>
        <v>1732</v>
      </c>
      <c r="J66" s="65">
        <f>J67+J68</f>
        <v>1224.47</v>
      </c>
      <c r="K66" s="65">
        <f t="shared" si="5"/>
        <v>51.019583333333337</v>
      </c>
      <c r="L66" s="65">
        <f t="shared" si="6"/>
        <v>70.696882217090064</v>
      </c>
    </row>
    <row r="67" spans="2:12" x14ac:dyDescent="0.25">
      <c r="B67" s="66"/>
      <c r="C67" s="66"/>
      <c r="D67" s="66"/>
      <c r="E67" s="66" t="s">
        <v>149</v>
      </c>
      <c r="F67" s="66" t="s">
        <v>150</v>
      </c>
      <c r="G67" s="66">
        <v>1200</v>
      </c>
      <c r="H67" s="66">
        <v>2000</v>
      </c>
      <c r="I67" s="66">
        <v>800</v>
      </c>
      <c r="J67" s="66">
        <v>559</v>
      </c>
      <c r="K67" s="66">
        <f t="shared" si="5"/>
        <v>46.583333333333336</v>
      </c>
      <c r="L67" s="66">
        <f t="shared" si="6"/>
        <v>69.875</v>
      </c>
    </row>
    <row r="68" spans="2:12" x14ac:dyDescent="0.25">
      <c r="B68" s="66"/>
      <c r="C68" s="66"/>
      <c r="D68" s="66"/>
      <c r="E68" s="66" t="s">
        <v>151</v>
      </c>
      <c r="F68" s="66" t="s">
        <v>152</v>
      </c>
      <c r="G68" s="66">
        <v>1200</v>
      </c>
      <c r="H68" s="66">
        <v>1200</v>
      </c>
      <c r="I68" s="66">
        <v>932</v>
      </c>
      <c r="J68" s="66">
        <v>665.47</v>
      </c>
      <c r="K68" s="66">
        <f t="shared" si="5"/>
        <v>55.455833333333331</v>
      </c>
      <c r="L68" s="66">
        <f t="shared" si="6"/>
        <v>71.402360515021456</v>
      </c>
    </row>
    <row r="69" spans="2:12" x14ac:dyDescent="0.25">
      <c r="B69" s="65"/>
      <c r="C69" s="65"/>
      <c r="D69" s="65" t="s">
        <v>153</v>
      </c>
      <c r="E69" s="65"/>
      <c r="F69" s="65" t="s">
        <v>154</v>
      </c>
      <c r="G69" s="65">
        <f>G70</f>
        <v>0</v>
      </c>
      <c r="H69" s="65">
        <f>H70</f>
        <v>0</v>
      </c>
      <c r="I69" s="65">
        <f>I70</f>
        <v>0</v>
      </c>
      <c r="J69" s="65">
        <f>J70</f>
        <v>0</v>
      </c>
      <c r="K69" s="65" t="e">
        <f t="shared" si="5"/>
        <v>#DIV/0!</v>
      </c>
      <c r="L69" s="65" t="e">
        <f t="shared" si="6"/>
        <v>#DIV/0!</v>
      </c>
    </row>
    <row r="70" spans="2:12" x14ac:dyDescent="0.25">
      <c r="B70" s="66"/>
      <c r="C70" s="66"/>
      <c r="D70" s="66"/>
      <c r="E70" s="66" t="s">
        <v>155</v>
      </c>
      <c r="F70" s="66" t="s">
        <v>156</v>
      </c>
      <c r="G70" s="66">
        <v>0</v>
      </c>
      <c r="H70" s="66">
        <v>0</v>
      </c>
      <c r="I70" s="66">
        <v>0</v>
      </c>
      <c r="J70" s="66">
        <v>0</v>
      </c>
      <c r="K70" s="66" t="e">
        <f t="shared" si="5"/>
        <v>#DIV/0!</v>
      </c>
      <c r="L70" s="66" t="e">
        <f t="shared" si="6"/>
        <v>#DIV/0!</v>
      </c>
    </row>
    <row r="71" spans="2:12" x14ac:dyDescent="0.25">
      <c r="B71" s="65"/>
      <c r="C71" s="65"/>
      <c r="D71" s="65" t="s">
        <v>157</v>
      </c>
      <c r="E71" s="65"/>
      <c r="F71" s="65" t="s">
        <v>158</v>
      </c>
      <c r="G71" s="65">
        <f>G72</f>
        <v>613.70000000000005</v>
      </c>
      <c r="H71" s="65">
        <f>H72</f>
        <v>1000</v>
      </c>
      <c r="I71" s="65">
        <f>I72</f>
        <v>1000</v>
      </c>
      <c r="J71" s="65">
        <f>J72</f>
        <v>0</v>
      </c>
      <c r="K71" s="65">
        <f t="shared" si="5"/>
        <v>0</v>
      </c>
      <c r="L71" s="65">
        <f t="shared" si="6"/>
        <v>0</v>
      </c>
    </row>
    <row r="72" spans="2:12" x14ac:dyDescent="0.25">
      <c r="B72" s="66"/>
      <c r="C72" s="66"/>
      <c r="D72" s="66"/>
      <c r="E72" s="66" t="s">
        <v>159</v>
      </c>
      <c r="F72" s="66" t="s">
        <v>160</v>
      </c>
      <c r="G72" s="66">
        <v>613.70000000000005</v>
      </c>
      <c r="H72" s="66">
        <v>1000</v>
      </c>
      <c r="I72" s="66">
        <v>1000</v>
      </c>
      <c r="J72" s="66">
        <v>0</v>
      </c>
      <c r="K72" s="66">
        <f t="shared" si="5"/>
        <v>0</v>
      </c>
      <c r="L72" s="66">
        <f t="shared" si="6"/>
        <v>0</v>
      </c>
    </row>
  </sheetData>
  <mergeCells count="7">
    <mergeCell ref="B18:F18"/>
    <mergeCell ref="B19:F19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1"/>
  <sheetViews>
    <sheetView workbookViewId="0">
      <selection activeCell="H20" sqref="H20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7" t="s">
        <v>16</v>
      </c>
      <c r="C2" s="97"/>
      <c r="D2" s="97"/>
      <c r="E2" s="97"/>
      <c r="F2" s="97"/>
      <c r="G2" s="97"/>
      <c r="H2" s="97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45</v>
      </c>
      <c r="D4" s="28" t="s">
        <v>42</v>
      </c>
      <c r="E4" s="28" t="s">
        <v>43</v>
      </c>
      <c r="F4" s="28" t="s">
        <v>46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38</v>
      </c>
      <c r="C6" s="71">
        <f t="shared" ref="C6:F7" si="0">C7</f>
        <v>248526.57</v>
      </c>
      <c r="D6" s="71">
        <f t="shared" si="0"/>
        <v>369852</v>
      </c>
      <c r="E6" s="71">
        <f t="shared" si="0"/>
        <v>297053</v>
      </c>
      <c r="F6" s="71">
        <f t="shared" si="0"/>
        <v>272393.84000000003</v>
      </c>
      <c r="G6" s="72">
        <f t="shared" ref="G6:G11" si="1">(F6*100)/C6</f>
        <v>109.60350838946516</v>
      </c>
      <c r="H6" s="72">
        <f t="shared" ref="H6:H11" si="2">(F6*100)/E6</f>
        <v>91.698733895971429</v>
      </c>
    </row>
    <row r="7" spans="1:8" x14ac:dyDescent="0.25">
      <c r="A7"/>
      <c r="B7" s="8" t="s">
        <v>161</v>
      </c>
      <c r="C7" s="71">
        <f t="shared" si="0"/>
        <v>248526.57</v>
      </c>
      <c r="D7" s="71">
        <f t="shared" si="0"/>
        <v>369852</v>
      </c>
      <c r="E7" s="71">
        <f t="shared" si="0"/>
        <v>297053</v>
      </c>
      <c r="F7" s="71">
        <f t="shared" si="0"/>
        <v>272393.84000000003</v>
      </c>
      <c r="G7" s="72">
        <f t="shared" si="1"/>
        <v>109.60350838946516</v>
      </c>
      <c r="H7" s="72">
        <f t="shared" si="2"/>
        <v>91.698733895971429</v>
      </c>
    </row>
    <row r="8" spans="1:8" x14ac:dyDescent="0.25">
      <c r="A8"/>
      <c r="B8" s="16" t="s">
        <v>162</v>
      </c>
      <c r="C8" s="73">
        <v>248526.57</v>
      </c>
      <c r="D8" s="73">
        <v>369852</v>
      </c>
      <c r="E8" s="73">
        <v>297053</v>
      </c>
      <c r="F8" s="74">
        <v>272393.84000000003</v>
      </c>
      <c r="G8" s="70">
        <f t="shared" si="1"/>
        <v>109.60350838946516</v>
      </c>
      <c r="H8" s="70">
        <f t="shared" si="2"/>
        <v>91.698733895971429</v>
      </c>
    </row>
    <row r="9" spans="1:8" x14ac:dyDescent="0.25">
      <c r="B9" s="8" t="s">
        <v>31</v>
      </c>
      <c r="C9" s="75">
        <f t="shared" ref="C9:F10" si="3">C10</f>
        <v>248526.57</v>
      </c>
      <c r="D9" s="75">
        <f t="shared" si="3"/>
        <v>369852</v>
      </c>
      <c r="E9" s="75">
        <f t="shared" si="3"/>
        <v>297053</v>
      </c>
      <c r="F9" s="75">
        <f t="shared" si="3"/>
        <v>272393.84000000003</v>
      </c>
      <c r="G9" s="72">
        <f t="shared" si="1"/>
        <v>109.60350838946516</v>
      </c>
      <c r="H9" s="72">
        <f t="shared" si="2"/>
        <v>91.698733895971429</v>
      </c>
    </row>
    <row r="10" spans="1:8" x14ac:dyDescent="0.25">
      <c r="A10"/>
      <c r="B10" s="8" t="s">
        <v>161</v>
      </c>
      <c r="C10" s="75">
        <f t="shared" si="3"/>
        <v>248526.57</v>
      </c>
      <c r="D10" s="75">
        <f t="shared" si="3"/>
        <v>369852</v>
      </c>
      <c r="E10" s="75">
        <f t="shared" si="3"/>
        <v>297053</v>
      </c>
      <c r="F10" s="75">
        <f t="shared" si="3"/>
        <v>272393.84000000003</v>
      </c>
      <c r="G10" s="72">
        <f t="shared" si="1"/>
        <v>109.60350838946516</v>
      </c>
      <c r="H10" s="72">
        <f t="shared" si="2"/>
        <v>91.698733895971429</v>
      </c>
    </row>
    <row r="11" spans="1:8" x14ac:dyDescent="0.25">
      <c r="A11"/>
      <c r="B11" s="16" t="s">
        <v>162</v>
      </c>
      <c r="C11" s="73">
        <v>248526.57</v>
      </c>
      <c r="D11" s="73">
        <v>369852</v>
      </c>
      <c r="E11" s="76">
        <v>297053</v>
      </c>
      <c r="F11" s="74">
        <v>272393.84000000003</v>
      </c>
      <c r="G11" s="70">
        <f t="shared" si="1"/>
        <v>109.60350838946516</v>
      </c>
      <c r="H11" s="70">
        <f t="shared" si="2"/>
        <v>91.698733895971429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D15" sqref="D1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7" t="s">
        <v>17</v>
      </c>
      <c r="C2" s="97"/>
      <c r="D2" s="97"/>
      <c r="E2" s="97"/>
      <c r="F2" s="97"/>
      <c r="G2" s="97"/>
      <c r="H2" s="9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47</v>
      </c>
      <c r="D4" s="28" t="s">
        <v>42</v>
      </c>
      <c r="E4" s="28" t="s">
        <v>43</v>
      </c>
      <c r="F4" s="28" t="s">
        <v>48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31</v>
      </c>
      <c r="C6" s="75">
        <f t="shared" ref="C6:F7" si="0">C7</f>
        <v>248526.57</v>
      </c>
      <c r="D6" s="75">
        <f t="shared" si="0"/>
        <v>369852</v>
      </c>
      <c r="E6" s="75">
        <f t="shared" si="0"/>
        <v>297053</v>
      </c>
      <c r="F6" s="75">
        <f t="shared" si="0"/>
        <v>272393.84000000003</v>
      </c>
      <c r="G6" s="70">
        <f>(F6*100)/C6</f>
        <v>109.60350838946516</v>
      </c>
      <c r="H6" s="70">
        <f>(F6*100)/E6</f>
        <v>91.698733895971429</v>
      </c>
    </row>
    <row r="7" spans="2:8" x14ac:dyDescent="0.25">
      <c r="B7" s="8" t="s">
        <v>163</v>
      </c>
      <c r="C7" s="75">
        <f t="shared" si="0"/>
        <v>248526.57</v>
      </c>
      <c r="D7" s="75">
        <f t="shared" si="0"/>
        <v>369852</v>
      </c>
      <c r="E7" s="75">
        <f t="shared" si="0"/>
        <v>297053</v>
      </c>
      <c r="F7" s="75">
        <f t="shared" si="0"/>
        <v>272393.84000000003</v>
      </c>
      <c r="G7" s="70">
        <f>(F7*100)/C7</f>
        <v>109.60350838946516</v>
      </c>
      <c r="H7" s="70">
        <f>(F7*100)/E7</f>
        <v>91.698733895971429</v>
      </c>
    </row>
    <row r="8" spans="2:8" x14ac:dyDescent="0.25">
      <c r="B8" s="11" t="s">
        <v>164</v>
      </c>
      <c r="C8" s="73">
        <v>248526.57</v>
      </c>
      <c r="D8" s="73">
        <v>369852</v>
      </c>
      <c r="E8" s="73">
        <v>297053</v>
      </c>
      <c r="F8" s="74">
        <v>272393.84000000003</v>
      </c>
      <c r="G8" s="70">
        <f>(F8*100)/C8</f>
        <v>109.60350838946516</v>
      </c>
      <c r="H8" s="70">
        <f>(F8*100)/E8</f>
        <v>91.698733895971429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sqref="A1:L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7" t="s">
        <v>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7" t="s">
        <v>24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5.75" customHeight="1" x14ac:dyDescent="0.25">
      <c r="B5" s="97" t="s">
        <v>18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9" t="s">
        <v>3</v>
      </c>
      <c r="C7" s="120"/>
      <c r="D7" s="120"/>
      <c r="E7" s="120"/>
      <c r="F7" s="121"/>
      <c r="G7" s="31" t="s">
        <v>45</v>
      </c>
      <c r="H7" s="31" t="s">
        <v>42</v>
      </c>
      <c r="I7" s="31" t="s">
        <v>43</v>
      </c>
      <c r="J7" s="31" t="s">
        <v>46</v>
      </c>
      <c r="K7" s="31" t="s">
        <v>6</v>
      </c>
      <c r="L7" s="31" t="s">
        <v>22</v>
      </c>
    </row>
    <row r="8" spans="2:12" x14ac:dyDescent="0.25">
      <c r="B8" s="119">
        <v>1</v>
      </c>
      <c r="C8" s="120"/>
      <c r="D8" s="120"/>
      <c r="E8" s="120"/>
      <c r="F8" s="121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F28" sqref="F2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7" t="s">
        <v>19</v>
      </c>
      <c r="C2" s="97"/>
      <c r="D2" s="97"/>
      <c r="E2" s="97"/>
      <c r="F2" s="97"/>
      <c r="G2" s="97"/>
      <c r="H2" s="9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41</v>
      </c>
      <c r="D4" s="28" t="s">
        <v>42</v>
      </c>
      <c r="E4" s="28" t="s">
        <v>43</v>
      </c>
      <c r="F4" s="28" t="s">
        <v>44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39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23"/>
  <sheetViews>
    <sheetView zoomScaleNormal="100" workbookViewId="0">
      <selection activeCell="K7" sqref="K7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32</v>
      </c>
      <c r="B1" s="38" t="s">
        <v>165</v>
      </c>
      <c r="C1" s="39"/>
    </row>
    <row r="2" spans="1:6" ht="15" customHeight="1" x14ac:dyDescent="0.2">
      <c r="A2" s="41" t="s">
        <v>33</v>
      </c>
      <c r="B2" s="42" t="s">
        <v>166</v>
      </c>
      <c r="C2" s="39"/>
    </row>
    <row r="3" spans="1:6" s="39" customFormat="1" ht="43.5" customHeight="1" x14ac:dyDescent="0.2">
      <c r="A3" s="43" t="s">
        <v>34</v>
      </c>
      <c r="B3" s="37" t="s">
        <v>167</v>
      </c>
    </row>
    <row r="4" spans="1:6" s="39" customFormat="1" x14ac:dyDescent="0.2">
      <c r="A4" s="43" t="s">
        <v>35</v>
      </c>
      <c r="B4" s="44" t="s">
        <v>168</v>
      </c>
    </row>
    <row r="5" spans="1:6" s="39" customFormat="1" x14ac:dyDescent="0.2">
      <c r="A5" s="45"/>
      <c r="B5" s="46"/>
    </row>
    <row r="6" spans="1:6" s="39" customFormat="1" x14ac:dyDescent="0.2">
      <c r="A6" s="45" t="s">
        <v>36</v>
      </c>
      <c r="B6" s="46"/>
    </row>
    <row r="7" spans="1:6" x14ac:dyDescent="0.2">
      <c r="A7" s="47" t="s">
        <v>169</v>
      </c>
      <c r="B7" s="46"/>
      <c r="C7" s="77">
        <f>C10+C53</f>
        <v>369852</v>
      </c>
      <c r="D7" s="77">
        <f>D10+D53</f>
        <v>297053</v>
      </c>
      <c r="E7" s="77">
        <f>E10+E53</f>
        <v>272393.83999999991</v>
      </c>
      <c r="F7" s="77">
        <f>(E7*100)/D7</f>
        <v>91.698733895971429</v>
      </c>
    </row>
    <row r="8" spans="1:6" s="57" customFormat="1" x14ac:dyDescent="0.2"/>
    <row r="9" spans="1:6" ht="38.25" x14ac:dyDescent="0.2">
      <c r="A9" s="47" t="s">
        <v>170</v>
      </c>
      <c r="B9" s="47" t="s">
        <v>171</v>
      </c>
      <c r="C9" s="47" t="s">
        <v>42</v>
      </c>
      <c r="D9" s="47" t="s">
        <v>172</v>
      </c>
      <c r="E9" s="47" t="s">
        <v>173</v>
      </c>
      <c r="F9" s="47" t="s">
        <v>174</v>
      </c>
    </row>
    <row r="10" spans="1:6" x14ac:dyDescent="0.2">
      <c r="A10" s="49" t="s">
        <v>59</v>
      </c>
      <c r="B10" s="50" t="s">
        <v>60</v>
      </c>
      <c r="C10" s="80">
        <f>C11+C19+C48</f>
        <v>365652</v>
      </c>
      <c r="D10" s="80">
        <f>D11+D19+D48</f>
        <v>294321</v>
      </c>
      <c r="E10" s="80">
        <f>E11+E19+E48</f>
        <v>271169.36999999994</v>
      </c>
      <c r="F10" s="81">
        <f>(E10*100)/D10</f>
        <v>92.133884432303503</v>
      </c>
    </row>
    <row r="11" spans="1:6" x14ac:dyDescent="0.2">
      <c r="A11" s="51" t="s">
        <v>61</v>
      </c>
      <c r="B11" s="52" t="s">
        <v>62</v>
      </c>
      <c r="C11" s="82">
        <f>C12+C15+C17</f>
        <v>141757</v>
      </c>
      <c r="D11" s="82">
        <f>D12+D15+D17</f>
        <v>122999</v>
      </c>
      <c r="E11" s="82">
        <f>E12+E15+E17</f>
        <v>120706.70999999999</v>
      </c>
      <c r="F11" s="81">
        <f>(E11*100)/D11</f>
        <v>98.136334441743429</v>
      </c>
    </row>
    <row r="12" spans="1:6" x14ac:dyDescent="0.2">
      <c r="A12" s="53" t="s">
        <v>63</v>
      </c>
      <c r="B12" s="54" t="s">
        <v>64</v>
      </c>
      <c r="C12" s="83">
        <f>C13+C14</f>
        <v>112397</v>
      </c>
      <c r="D12" s="83">
        <f>D13+D14</f>
        <v>100167</v>
      </c>
      <c r="E12" s="83">
        <f>E13+E14</f>
        <v>100162.82999999999</v>
      </c>
      <c r="F12" s="83">
        <f>(E12*100)/D12</f>
        <v>99.995836952289679</v>
      </c>
    </row>
    <row r="13" spans="1:6" x14ac:dyDescent="0.2">
      <c r="A13" s="55" t="s">
        <v>65</v>
      </c>
      <c r="B13" s="56" t="s">
        <v>66</v>
      </c>
      <c r="C13" s="84">
        <v>106697</v>
      </c>
      <c r="D13" s="84">
        <v>96473</v>
      </c>
      <c r="E13" s="84">
        <v>96469.4</v>
      </c>
      <c r="F13" s="84"/>
    </row>
    <row r="14" spans="1:6" x14ac:dyDescent="0.2">
      <c r="A14" s="55" t="s">
        <v>67</v>
      </c>
      <c r="B14" s="56" t="s">
        <v>68</v>
      </c>
      <c r="C14" s="84">
        <v>5700</v>
      </c>
      <c r="D14" s="84">
        <v>3694</v>
      </c>
      <c r="E14" s="84">
        <v>3693.43</v>
      </c>
      <c r="F14" s="84"/>
    </row>
    <row r="15" spans="1:6" x14ac:dyDescent="0.2">
      <c r="A15" s="53" t="s">
        <v>69</v>
      </c>
      <c r="B15" s="54" t="s">
        <v>70</v>
      </c>
      <c r="C15" s="83">
        <f>C16</f>
        <v>10000</v>
      </c>
      <c r="D15" s="83">
        <f>D16</f>
        <v>6590</v>
      </c>
      <c r="E15" s="83">
        <f>E16</f>
        <v>4309.21</v>
      </c>
      <c r="F15" s="83">
        <f>(E15*100)/D15</f>
        <v>65.390136570561452</v>
      </c>
    </row>
    <row r="16" spans="1:6" x14ac:dyDescent="0.2">
      <c r="A16" s="55" t="s">
        <v>71</v>
      </c>
      <c r="B16" s="56" t="s">
        <v>70</v>
      </c>
      <c r="C16" s="84">
        <v>10000</v>
      </c>
      <c r="D16" s="84">
        <v>6590</v>
      </c>
      <c r="E16" s="84">
        <v>4309.21</v>
      </c>
      <c r="F16" s="84"/>
    </row>
    <row r="17" spans="1:6" x14ac:dyDescent="0.2">
      <c r="A17" s="53" t="s">
        <v>72</v>
      </c>
      <c r="B17" s="54" t="s">
        <v>73</v>
      </c>
      <c r="C17" s="83">
        <f>C18</f>
        <v>19360</v>
      </c>
      <c r="D17" s="83">
        <f>D18</f>
        <v>16242</v>
      </c>
      <c r="E17" s="83">
        <f>E18</f>
        <v>16234.67</v>
      </c>
      <c r="F17" s="83">
        <f>(E17*100)/D17</f>
        <v>99.954870089890406</v>
      </c>
    </row>
    <row r="18" spans="1:6" x14ac:dyDescent="0.2">
      <c r="A18" s="55" t="s">
        <v>74</v>
      </c>
      <c r="B18" s="56" t="s">
        <v>75</v>
      </c>
      <c r="C18" s="84">
        <v>19360</v>
      </c>
      <c r="D18" s="84">
        <v>16242</v>
      </c>
      <c r="E18" s="84">
        <v>16234.67</v>
      </c>
      <c r="F18" s="84"/>
    </row>
    <row r="19" spans="1:6" x14ac:dyDescent="0.2">
      <c r="A19" s="51" t="s">
        <v>76</v>
      </c>
      <c r="B19" s="52" t="s">
        <v>77</v>
      </c>
      <c r="C19" s="82">
        <f>C20+C25+C30+C40+C42</f>
        <v>222595</v>
      </c>
      <c r="D19" s="82">
        <f>D20+D25+D30+D40+D42</f>
        <v>170087</v>
      </c>
      <c r="E19" s="82">
        <f>E20+E25+E30+E40+E42</f>
        <v>149558.49</v>
      </c>
      <c r="F19" s="81">
        <f>(E19*100)/D19</f>
        <v>87.930582584206903</v>
      </c>
    </row>
    <row r="20" spans="1:6" x14ac:dyDescent="0.2">
      <c r="A20" s="53" t="s">
        <v>78</v>
      </c>
      <c r="B20" s="54" t="s">
        <v>79</v>
      </c>
      <c r="C20" s="83">
        <f>C21+C22+C23+C24</f>
        <v>11200</v>
      </c>
      <c r="D20" s="83">
        <f>D21+D22+D23+D24</f>
        <v>6171</v>
      </c>
      <c r="E20" s="83">
        <f>E21+E22+E23+E24</f>
        <v>4230.13</v>
      </c>
      <c r="F20" s="83">
        <f>(E20*100)/D20</f>
        <v>68.54853346297196</v>
      </c>
    </row>
    <row r="21" spans="1:6" x14ac:dyDescent="0.2">
      <c r="A21" s="55" t="s">
        <v>80</v>
      </c>
      <c r="B21" s="56" t="s">
        <v>81</v>
      </c>
      <c r="C21" s="84">
        <v>5000</v>
      </c>
      <c r="D21" s="84">
        <v>3700</v>
      </c>
      <c r="E21" s="84">
        <v>2459.59</v>
      </c>
      <c r="F21" s="84"/>
    </row>
    <row r="22" spans="1:6" ht="25.5" x14ac:dyDescent="0.2">
      <c r="A22" s="55" t="s">
        <v>82</v>
      </c>
      <c r="B22" s="56" t="s">
        <v>83</v>
      </c>
      <c r="C22" s="84">
        <v>3500</v>
      </c>
      <c r="D22" s="84">
        <v>1771</v>
      </c>
      <c r="E22" s="84">
        <v>1770.54</v>
      </c>
      <c r="F22" s="84"/>
    </row>
    <row r="23" spans="1:6" x14ac:dyDescent="0.2">
      <c r="A23" s="55" t="s">
        <v>84</v>
      </c>
      <c r="B23" s="56" t="s">
        <v>85</v>
      </c>
      <c r="C23" s="84">
        <v>2500</v>
      </c>
      <c r="D23" s="84">
        <v>700</v>
      </c>
      <c r="E23" s="84">
        <v>0</v>
      </c>
      <c r="F23" s="84"/>
    </row>
    <row r="24" spans="1:6" x14ac:dyDescent="0.2">
      <c r="A24" s="55" t="s">
        <v>86</v>
      </c>
      <c r="B24" s="56" t="s">
        <v>87</v>
      </c>
      <c r="C24" s="84">
        <v>200</v>
      </c>
      <c r="D24" s="84">
        <v>0</v>
      </c>
      <c r="E24" s="84">
        <v>0</v>
      </c>
      <c r="F24" s="84"/>
    </row>
    <row r="25" spans="1:6" x14ac:dyDescent="0.2">
      <c r="A25" s="53" t="s">
        <v>88</v>
      </c>
      <c r="B25" s="54" t="s">
        <v>89</v>
      </c>
      <c r="C25" s="83">
        <f>C26+C27+C28+C29</f>
        <v>9131</v>
      </c>
      <c r="D25" s="83">
        <f>D26+D27+D28+D29</f>
        <v>7831</v>
      </c>
      <c r="E25" s="83">
        <f>E26+E27+E28+E29</f>
        <v>7300</v>
      </c>
      <c r="F25" s="83">
        <f>(E25*100)/D25</f>
        <v>93.219256799897849</v>
      </c>
    </row>
    <row r="26" spans="1:6" x14ac:dyDescent="0.2">
      <c r="A26" s="55" t="s">
        <v>90</v>
      </c>
      <c r="B26" s="56" t="s">
        <v>91</v>
      </c>
      <c r="C26" s="84">
        <v>7100</v>
      </c>
      <c r="D26" s="84">
        <v>7100</v>
      </c>
      <c r="E26" s="84">
        <v>7100</v>
      </c>
      <c r="F26" s="84"/>
    </row>
    <row r="27" spans="1:6" x14ac:dyDescent="0.2">
      <c r="A27" s="55" t="s">
        <v>92</v>
      </c>
      <c r="B27" s="56" t="s">
        <v>93</v>
      </c>
      <c r="C27" s="84">
        <v>500</v>
      </c>
      <c r="D27" s="84">
        <v>0</v>
      </c>
      <c r="E27" s="84">
        <v>0</v>
      </c>
      <c r="F27" s="84"/>
    </row>
    <row r="28" spans="1:6" x14ac:dyDescent="0.2">
      <c r="A28" s="55" t="s">
        <v>94</v>
      </c>
      <c r="B28" s="56" t="s">
        <v>95</v>
      </c>
      <c r="C28" s="84">
        <v>531</v>
      </c>
      <c r="D28" s="84">
        <v>131</v>
      </c>
      <c r="E28" s="84">
        <v>0</v>
      </c>
      <c r="F28" s="84"/>
    </row>
    <row r="29" spans="1:6" x14ac:dyDescent="0.2">
      <c r="A29" s="55" t="s">
        <v>96</v>
      </c>
      <c r="B29" s="56" t="s">
        <v>97</v>
      </c>
      <c r="C29" s="84">
        <v>1000</v>
      </c>
      <c r="D29" s="84">
        <v>600</v>
      </c>
      <c r="E29" s="84">
        <v>200</v>
      </c>
      <c r="F29" s="84"/>
    </row>
    <row r="30" spans="1:6" x14ac:dyDescent="0.2">
      <c r="A30" s="53" t="s">
        <v>98</v>
      </c>
      <c r="B30" s="54" t="s">
        <v>99</v>
      </c>
      <c r="C30" s="83">
        <f>C31+C32+C33+C34+C35+C36+C37+C38+C39</f>
        <v>42264</v>
      </c>
      <c r="D30" s="83">
        <f>D31+D32+D33+D34+D35+D36+D37+D38+D39</f>
        <v>36777</v>
      </c>
      <c r="E30" s="83">
        <f>E31+E32+E33+E34+E35+E36+E37+E38+E39</f>
        <v>29250.810000000005</v>
      </c>
      <c r="F30" s="83">
        <f>(E30*100)/D30</f>
        <v>79.535606493188681</v>
      </c>
    </row>
    <row r="31" spans="1:6" x14ac:dyDescent="0.2">
      <c r="A31" s="55" t="s">
        <v>100</v>
      </c>
      <c r="B31" s="56" t="s">
        <v>101</v>
      </c>
      <c r="C31" s="84">
        <v>6300</v>
      </c>
      <c r="D31" s="84">
        <v>4300</v>
      </c>
      <c r="E31" s="84">
        <v>2750.36</v>
      </c>
      <c r="F31" s="84"/>
    </row>
    <row r="32" spans="1:6" x14ac:dyDescent="0.2">
      <c r="A32" s="55" t="s">
        <v>102</v>
      </c>
      <c r="B32" s="56" t="s">
        <v>103</v>
      </c>
      <c r="C32" s="84">
        <v>1400</v>
      </c>
      <c r="D32" s="84">
        <v>400</v>
      </c>
      <c r="E32" s="84">
        <v>0</v>
      </c>
      <c r="F32" s="84"/>
    </row>
    <row r="33" spans="1:6" x14ac:dyDescent="0.2">
      <c r="A33" s="55" t="s">
        <v>104</v>
      </c>
      <c r="B33" s="56" t="s">
        <v>105</v>
      </c>
      <c r="C33" s="84">
        <v>9500</v>
      </c>
      <c r="D33" s="84">
        <v>6700</v>
      </c>
      <c r="E33" s="84">
        <v>4799.75</v>
      </c>
      <c r="F33" s="84"/>
    </row>
    <row r="34" spans="1:6" x14ac:dyDescent="0.2">
      <c r="A34" s="55" t="s">
        <v>106</v>
      </c>
      <c r="B34" s="56" t="s">
        <v>107</v>
      </c>
      <c r="C34" s="84">
        <v>664</v>
      </c>
      <c r="D34" s="84">
        <v>135</v>
      </c>
      <c r="E34" s="84">
        <v>135</v>
      </c>
      <c r="F34" s="84"/>
    </row>
    <row r="35" spans="1:6" x14ac:dyDescent="0.2">
      <c r="A35" s="55" t="s">
        <v>108</v>
      </c>
      <c r="B35" s="56" t="s">
        <v>109</v>
      </c>
      <c r="C35" s="84">
        <v>2700</v>
      </c>
      <c r="D35" s="84">
        <v>2209</v>
      </c>
      <c r="E35" s="84">
        <v>1443.43</v>
      </c>
      <c r="F35" s="84"/>
    </row>
    <row r="36" spans="1:6" x14ac:dyDescent="0.2">
      <c r="A36" s="55" t="s">
        <v>110</v>
      </c>
      <c r="B36" s="56" t="s">
        <v>111</v>
      </c>
      <c r="C36" s="84">
        <v>1500</v>
      </c>
      <c r="D36" s="84">
        <v>500</v>
      </c>
      <c r="E36" s="84">
        <v>0</v>
      </c>
      <c r="F36" s="84"/>
    </row>
    <row r="37" spans="1:6" x14ac:dyDescent="0.2">
      <c r="A37" s="55" t="s">
        <v>112</v>
      </c>
      <c r="B37" s="56" t="s">
        <v>113</v>
      </c>
      <c r="C37" s="84">
        <v>17500</v>
      </c>
      <c r="D37" s="84">
        <v>17404</v>
      </c>
      <c r="E37" s="84">
        <v>14994.15</v>
      </c>
      <c r="F37" s="84"/>
    </row>
    <row r="38" spans="1:6" x14ac:dyDescent="0.2">
      <c r="A38" s="55" t="s">
        <v>114</v>
      </c>
      <c r="B38" s="56" t="s">
        <v>115</v>
      </c>
      <c r="C38" s="84">
        <v>1000</v>
      </c>
      <c r="D38" s="84">
        <v>2864</v>
      </c>
      <c r="E38" s="84">
        <v>2863.29</v>
      </c>
      <c r="F38" s="84"/>
    </row>
    <row r="39" spans="1:6" x14ac:dyDescent="0.2">
      <c r="A39" s="55" t="s">
        <v>116</v>
      </c>
      <c r="B39" s="56" t="s">
        <v>117</v>
      </c>
      <c r="C39" s="84">
        <v>1700</v>
      </c>
      <c r="D39" s="84">
        <v>2265</v>
      </c>
      <c r="E39" s="84">
        <v>2264.83</v>
      </c>
      <c r="F39" s="84"/>
    </row>
    <row r="40" spans="1:6" x14ac:dyDescent="0.2">
      <c r="A40" s="53" t="s">
        <v>118</v>
      </c>
      <c r="B40" s="54" t="s">
        <v>119</v>
      </c>
      <c r="C40" s="83">
        <f>C41</f>
        <v>1200</v>
      </c>
      <c r="D40" s="83">
        <f>D41</f>
        <v>1200</v>
      </c>
      <c r="E40" s="83">
        <f>E41</f>
        <v>1200</v>
      </c>
      <c r="F40" s="83">
        <f>(E40*100)/D40</f>
        <v>100</v>
      </c>
    </row>
    <row r="41" spans="1:6" ht="25.5" x14ac:dyDescent="0.2">
      <c r="A41" s="55" t="s">
        <v>120</v>
      </c>
      <c r="B41" s="56" t="s">
        <v>121</v>
      </c>
      <c r="C41" s="84">
        <v>1200</v>
      </c>
      <c r="D41" s="84">
        <v>1200</v>
      </c>
      <c r="E41" s="84">
        <v>1200</v>
      </c>
      <c r="F41" s="84"/>
    </row>
    <row r="42" spans="1:6" x14ac:dyDescent="0.2">
      <c r="A42" s="53" t="s">
        <v>122</v>
      </c>
      <c r="B42" s="54" t="s">
        <v>123</v>
      </c>
      <c r="C42" s="83">
        <f>C43+C44+C45+C46+C47</f>
        <v>158800</v>
      </c>
      <c r="D42" s="83">
        <f>D43+D44+D45+D46+D47</f>
        <v>118108</v>
      </c>
      <c r="E42" s="83">
        <f>E43+E44+E45+E46+E47</f>
        <v>107577.55</v>
      </c>
      <c r="F42" s="83">
        <f>(E42*100)/D42</f>
        <v>91.084050191350286</v>
      </c>
    </row>
    <row r="43" spans="1:6" x14ac:dyDescent="0.2">
      <c r="A43" s="55" t="s">
        <v>124</v>
      </c>
      <c r="B43" s="56" t="s">
        <v>125</v>
      </c>
      <c r="C43" s="84">
        <v>150000</v>
      </c>
      <c r="D43" s="84">
        <v>109421</v>
      </c>
      <c r="E43" s="84">
        <v>98891.44</v>
      </c>
      <c r="F43" s="84"/>
    </row>
    <row r="44" spans="1:6" x14ac:dyDescent="0.2">
      <c r="A44" s="55" t="s">
        <v>126</v>
      </c>
      <c r="B44" s="56" t="s">
        <v>127</v>
      </c>
      <c r="C44" s="84">
        <v>2700</v>
      </c>
      <c r="D44" s="84">
        <v>0</v>
      </c>
      <c r="E44" s="84">
        <v>0</v>
      </c>
      <c r="F44" s="84"/>
    </row>
    <row r="45" spans="1:6" x14ac:dyDescent="0.2">
      <c r="A45" s="55" t="s">
        <v>128</v>
      </c>
      <c r="B45" s="56" t="s">
        <v>129</v>
      </c>
      <c r="C45" s="84">
        <v>3500</v>
      </c>
      <c r="D45" s="84">
        <v>4852</v>
      </c>
      <c r="E45" s="84">
        <v>4851.1099999999997</v>
      </c>
      <c r="F45" s="84"/>
    </row>
    <row r="46" spans="1:6" x14ac:dyDescent="0.2">
      <c r="A46" s="55" t="s">
        <v>130</v>
      </c>
      <c r="B46" s="56" t="s">
        <v>131</v>
      </c>
      <c r="C46" s="84">
        <v>1500</v>
      </c>
      <c r="D46" s="84">
        <v>1250</v>
      </c>
      <c r="E46" s="84">
        <v>1250</v>
      </c>
      <c r="F46" s="84"/>
    </row>
    <row r="47" spans="1:6" x14ac:dyDescent="0.2">
      <c r="A47" s="55" t="s">
        <v>132</v>
      </c>
      <c r="B47" s="56" t="s">
        <v>123</v>
      </c>
      <c r="C47" s="84">
        <v>1100</v>
      </c>
      <c r="D47" s="84">
        <v>2585</v>
      </c>
      <c r="E47" s="84">
        <v>2585</v>
      </c>
      <c r="F47" s="84"/>
    </row>
    <row r="48" spans="1:6" x14ac:dyDescent="0.2">
      <c r="A48" s="51" t="s">
        <v>133</v>
      </c>
      <c r="B48" s="52" t="s">
        <v>134</v>
      </c>
      <c r="C48" s="82">
        <f>C49+C51</f>
        <v>1300</v>
      </c>
      <c r="D48" s="82">
        <f>D49+D51</f>
        <v>1235</v>
      </c>
      <c r="E48" s="82">
        <f>E49+E51</f>
        <v>904.17</v>
      </c>
      <c r="F48" s="81">
        <f>(E48*100)/D48</f>
        <v>73.212145748987851</v>
      </c>
    </row>
    <row r="49" spans="1:6" x14ac:dyDescent="0.2">
      <c r="A49" s="53" t="s">
        <v>135</v>
      </c>
      <c r="B49" s="54" t="s">
        <v>136</v>
      </c>
      <c r="C49" s="83">
        <f>C50</f>
        <v>0</v>
      </c>
      <c r="D49" s="83">
        <f>D50</f>
        <v>0</v>
      </c>
      <c r="E49" s="83">
        <f>E50</f>
        <v>0</v>
      </c>
      <c r="F49" s="83" t="e">
        <f>(E49*100)/D49</f>
        <v>#DIV/0!</v>
      </c>
    </row>
    <row r="50" spans="1:6" ht="25.5" x14ac:dyDescent="0.2">
      <c r="A50" s="55" t="s">
        <v>137</v>
      </c>
      <c r="B50" s="56" t="s">
        <v>138</v>
      </c>
      <c r="C50" s="84">
        <v>0</v>
      </c>
      <c r="D50" s="84">
        <v>0</v>
      </c>
      <c r="E50" s="84">
        <v>0</v>
      </c>
      <c r="F50" s="84"/>
    </row>
    <row r="51" spans="1:6" x14ac:dyDescent="0.2">
      <c r="A51" s="53" t="s">
        <v>139</v>
      </c>
      <c r="B51" s="54" t="s">
        <v>140</v>
      </c>
      <c r="C51" s="83">
        <f>C52</f>
        <v>1300</v>
      </c>
      <c r="D51" s="83">
        <f>D52</f>
        <v>1235</v>
      </c>
      <c r="E51" s="83">
        <f>E52</f>
        <v>904.17</v>
      </c>
      <c r="F51" s="83">
        <f>(E51*100)/D51</f>
        <v>73.212145748987851</v>
      </c>
    </row>
    <row r="52" spans="1:6" x14ac:dyDescent="0.2">
      <c r="A52" s="55" t="s">
        <v>141</v>
      </c>
      <c r="B52" s="56" t="s">
        <v>142</v>
      </c>
      <c r="C52" s="84">
        <v>1300</v>
      </c>
      <c r="D52" s="84">
        <v>1235</v>
      </c>
      <c r="E52" s="84">
        <v>904.17</v>
      </c>
      <c r="F52" s="84"/>
    </row>
    <row r="53" spans="1:6" x14ac:dyDescent="0.2">
      <c r="A53" s="49" t="s">
        <v>143</v>
      </c>
      <c r="B53" s="50" t="s">
        <v>144</v>
      </c>
      <c r="C53" s="80">
        <f>C54</f>
        <v>4200</v>
      </c>
      <c r="D53" s="80">
        <f>D54</f>
        <v>2732</v>
      </c>
      <c r="E53" s="80">
        <f>E54</f>
        <v>1224.47</v>
      </c>
      <c r="F53" s="81">
        <f>(E53*100)/D53</f>
        <v>44.819546120058568</v>
      </c>
    </row>
    <row r="54" spans="1:6" x14ac:dyDescent="0.2">
      <c r="A54" s="51" t="s">
        <v>145</v>
      </c>
      <c r="B54" s="52" t="s">
        <v>146</v>
      </c>
      <c r="C54" s="82">
        <f>C55+C58+C60</f>
        <v>4200</v>
      </c>
      <c r="D54" s="82">
        <f>D55+D58+D60</f>
        <v>2732</v>
      </c>
      <c r="E54" s="82">
        <f>E55+E58+E60</f>
        <v>1224.47</v>
      </c>
      <c r="F54" s="81">
        <f>(E54*100)/D54</f>
        <v>44.819546120058568</v>
      </c>
    </row>
    <row r="55" spans="1:6" x14ac:dyDescent="0.2">
      <c r="A55" s="53" t="s">
        <v>147</v>
      </c>
      <c r="B55" s="54" t="s">
        <v>148</v>
      </c>
      <c r="C55" s="83">
        <f>C56+C57</f>
        <v>3200</v>
      </c>
      <c r="D55" s="83">
        <f>D56+D57</f>
        <v>1732</v>
      </c>
      <c r="E55" s="83">
        <f>E56+E57</f>
        <v>1224.47</v>
      </c>
      <c r="F55" s="83">
        <f>(E55*100)/D55</f>
        <v>70.696882217090064</v>
      </c>
    </row>
    <row r="56" spans="1:6" x14ac:dyDescent="0.2">
      <c r="A56" s="55" t="s">
        <v>149</v>
      </c>
      <c r="B56" s="56" t="s">
        <v>150</v>
      </c>
      <c r="C56" s="84">
        <v>2000</v>
      </c>
      <c r="D56" s="84">
        <v>800</v>
      </c>
      <c r="E56" s="84">
        <v>559</v>
      </c>
      <c r="F56" s="84"/>
    </row>
    <row r="57" spans="1:6" x14ac:dyDescent="0.2">
      <c r="A57" s="55" t="s">
        <v>151</v>
      </c>
      <c r="B57" s="56" t="s">
        <v>152</v>
      </c>
      <c r="C57" s="84">
        <v>1200</v>
      </c>
      <c r="D57" s="84">
        <v>932</v>
      </c>
      <c r="E57" s="84">
        <v>665.47</v>
      </c>
      <c r="F57" s="84"/>
    </row>
    <row r="58" spans="1:6" x14ac:dyDescent="0.2">
      <c r="A58" s="53" t="s">
        <v>153</v>
      </c>
      <c r="B58" s="54" t="s">
        <v>154</v>
      </c>
      <c r="C58" s="83">
        <f>C59</f>
        <v>0</v>
      </c>
      <c r="D58" s="83">
        <f>D59</f>
        <v>0</v>
      </c>
      <c r="E58" s="83">
        <f>E59</f>
        <v>0</v>
      </c>
      <c r="F58" s="83" t="e">
        <f>(E58*100)/D58</f>
        <v>#DIV/0!</v>
      </c>
    </row>
    <row r="59" spans="1:6" x14ac:dyDescent="0.2">
      <c r="A59" s="55" t="s">
        <v>155</v>
      </c>
      <c r="B59" s="56" t="s">
        <v>156</v>
      </c>
      <c r="C59" s="84">
        <v>0</v>
      </c>
      <c r="D59" s="84">
        <v>0</v>
      </c>
      <c r="E59" s="84">
        <v>0</v>
      </c>
      <c r="F59" s="84"/>
    </row>
    <row r="60" spans="1:6" x14ac:dyDescent="0.2">
      <c r="A60" s="53" t="s">
        <v>157</v>
      </c>
      <c r="B60" s="54" t="s">
        <v>158</v>
      </c>
      <c r="C60" s="83">
        <f>C61</f>
        <v>1000</v>
      </c>
      <c r="D60" s="83">
        <f>D61</f>
        <v>1000</v>
      </c>
      <c r="E60" s="83">
        <f>E61</f>
        <v>0</v>
      </c>
      <c r="F60" s="83">
        <f>(E60*100)/D60</f>
        <v>0</v>
      </c>
    </row>
    <row r="61" spans="1:6" x14ac:dyDescent="0.2">
      <c r="A61" s="55" t="s">
        <v>159</v>
      </c>
      <c r="B61" s="56" t="s">
        <v>160</v>
      </c>
      <c r="C61" s="84">
        <v>1000</v>
      </c>
      <c r="D61" s="84">
        <v>1000</v>
      </c>
      <c r="E61" s="84">
        <v>0</v>
      </c>
      <c r="F61" s="84"/>
    </row>
    <row r="62" spans="1:6" x14ac:dyDescent="0.2">
      <c r="A62" s="49" t="s">
        <v>49</v>
      </c>
      <c r="B62" s="50" t="s">
        <v>50</v>
      </c>
      <c r="C62" s="80">
        <f t="shared" ref="C62:E63" si="0">C63</f>
        <v>369852</v>
      </c>
      <c r="D62" s="80">
        <f t="shared" si="0"/>
        <v>297053</v>
      </c>
      <c r="E62" s="80">
        <f t="shared" si="0"/>
        <v>272393.83999999997</v>
      </c>
      <c r="F62" s="81">
        <f>(E62*100)/D62</f>
        <v>91.698733895971429</v>
      </c>
    </row>
    <row r="63" spans="1:6" x14ac:dyDescent="0.2">
      <c r="A63" s="51" t="s">
        <v>51</v>
      </c>
      <c r="B63" s="52" t="s">
        <v>52</v>
      </c>
      <c r="C63" s="82">
        <f t="shared" si="0"/>
        <v>369852</v>
      </c>
      <c r="D63" s="82">
        <f t="shared" si="0"/>
        <v>297053</v>
      </c>
      <c r="E63" s="82">
        <f t="shared" si="0"/>
        <v>272393.83999999997</v>
      </c>
      <c r="F63" s="81">
        <f>(E63*100)/D63</f>
        <v>91.698733895971429</v>
      </c>
    </row>
    <row r="64" spans="1:6" ht="25.5" x14ac:dyDescent="0.2">
      <c r="A64" s="53" t="s">
        <v>53</v>
      </c>
      <c r="B64" s="54" t="s">
        <v>54</v>
      </c>
      <c r="C64" s="83">
        <f>C65+C66</f>
        <v>369852</v>
      </c>
      <c r="D64" s="83">
        <f>D65+D66</f>
        <v>297053</v>
      </c>
      <c r="E64" s="83">
        <f>E65+E66</f>
        <v>272393.83999999997</v>
      </c>
      <c r="F64" s="83">
        <f>(E64*100)/D64</f>
        <v>91.698733895971429</v>
      </c>
    </row>
    <row r="65" spans="1:6" x14ac:dyDescent="0.2">
      <c r="A65" s="55" t="s">
        <v>55</v>
      </c>
      <c r="B65" s="56" t="s">
        <v>56</v>
      </c>
      <c r="C65" s="84">
        <v>365652</v>
      </c>
      <c r="D65" s="84">
        <v>294321</v>
      </c>
      <c r="E65" s="84">
        <v>271169.37</v>
      </c>
      <c r="F65" s="84"/>
    </row>
    <row r="66" spans="1:6" ht="25.5" x14ac:dyDescent="0.2">
      <c r="A66" s="55" t="s">
        <v>57</v>
      </c>
      <c r="B66" s="56" t="s">
        <v>58</v>
      </c>
      <c r="C66" s="84">
        <v>4200</v>
      </c>
      <c r="D66" s="84">
        <v>2732</v>
      </c>
      <c r="E66" s="84">
        <v>1224.47</v>
      </c>
      <c r="F66" s="84"/>
    </row>
    <row r="67" spans="1:6" x14ac:dyDescent="0.2">
      <c r="A67" s="48" t="s">
        <v>169</v>
      </c>
      <c r="B67" s="48" t="s">
        <v>175</v>
      </c>
      <c r="C67" s="78"/>
      <c r="D67" s="78"/>
      <c r="E67" s="78"/>
      <c r="F67" s="79"/>
    </row>
    <row r="68" spans="1:6" s="57" customFormat="1" x14ac:dyDescent="0.2"/>
    <row r="69" spans="1:6" s="57" customFormat="1" x14ac:dyDescent="0.2">
      <c r="C69" s="96"/>
    </row>
    <row r="70" spans="1:6" s="57" customFormat="1" x14ac:dyDescent="0.2"/>
    <row r="71" spans="1:6" s="57" customFormat="1" x14ac:dyDescent="0.2"/>
    <row r="72" spans="1:6" s="57" customFormat="1" x14ac:dyDescent="0.2"/>
    <row r="73" spans="1:6" s="57" customFormat="1" x14ac:dyDescent="0.2"/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x14ac:dyDescent="0.2">
      <c r="A1208" s="57"/>
      <c r="B1208" s="57"/>
      <c r="C1208" s="57"/>
    </row>
    <row r="1209" spans="1:3" x14ac:dyDescent="0.2">
      <c r="A1209" s="57"/>
      <c r="B1209" s="57"/>
      <c r="C1209" s="57"/>
    </row>
    <row r="1210" spans="1:3" x14ac:dyDescent="0.2">
      <c r="A1210" s="57"/>
      <c r="B1210" s="57"/>
      <c r="C1210" s="57"/>
    </row>
    <row r="1211" spans="1:3" x14ac:dyDescent="0.2">
      <c r="A1211" s="57"/>
      <c r="B1211" s="57"/>
      <c r="C1211" s="57"/>
    </row>
    <row r="1212" spans="1:3" x14ac:dyDescent="0.2">
      <c r="A1212" s="57"/>
      <c r="B1212" s="57"/>
      <c r="C1212" s="57"/>
    </row>
    <row r="1213" spans="1:3" x14ac:dyDescent="0.2">
      <c r="A1213" s="57"/>
      <c r="B1213" s="57"/>
      <c r="C1213" s="57"/>
    </row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40"/>
      <c r="B1245" s="40"/>
      <c r="C1245" s="40"/>
    </row>
    <row r="1246" spans="1:3" x14ac:dyDescent="0.2">
      <c r="A1246" s="40"/>
      <c r="B1246" s="40"/>
      <c r="C1246" s="40"/>
    </row>
    <row r="1247" spans="1:3" x14ac:dyDescent="0.2">
      <c r="A1247" s="40"/>
      <c r="B1247" s="40"/>
      <c r="C1247" s="40"/>
    </row>
    <row r="1248" spans="1:3" x14ac:dyDescent="0.2">
      <c r="A1248" s="40"/>
      <c r="B1248" s="40"/>
      <c r="C1248" s="40"/>
    </row>
    <row r="1249" s="40" customFormat="1" x14ac:dyDescent="0.2"/>
    <row r="1250" s="40" customFormat="1" x14ac:dyDescent="0.2"/>
    <row r="1251" s="40" customFormat="1" x14ac:dyDescent="0.2"/>
    <row r="1252" s="40" customFormat="1" x14ac:dyDescent="0.2"/>
    <row r="1253" s="40" customFormat="1" x14ac:dyDescent="0.2"/>
    <row r="1254" s="40" customFormat="1" x14ac:dyDescent="0.2"/>
    <row r="1255" s="40" customFormat="1" x14ac:dyDescent="0.2"/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0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'Račun fin prema izvorima f'!Podrucje_ispisa</vt:lpstr>
      <vt:lpstr>'Račun financiranja'!Podrucje_ispisa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Sabljo</cp:lastModifiedBy>
  <cp:lastPrinted>2026-02-23T14:17:05Z</cp:lastPrinted>
  <dcterms:created xsi:type="dcterms:W3CDTF">2022-08-12T12:51:27Z</dcterms:created>
  <dcterms:modified xsi:type="dcterms:W3CDTF">2026-04-10T13:53:34Z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